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315" windowWidth="11640" windowHeight="8955" activeTab="2"/>
  </bookViews>
  <sheets>
    <sheet name="balans" sheetId="2" r:id="rId1"/>
    <sheet name="resultaten" sheetId="1" r:id="rId2"/>
    <sheet name="kengetallen" sheetId="3" r:id="rId3"/>
    <sheet name="lijst" sheetId="4" r:id="rId4"/>
  </sheets>
  <definedNames>
    <definedName name="_xlnm.Print_Area" localSheetId="2">kengetallen!$A$1:$T$37</definedName>
    <definedName name="Jaar1">lijst!$H$1</definedName>
    <definedName name="Jaar2">lijst!$H$2</definedName>
    <definedName name="LijstJaren1">lijst!$A$1:$A$6</definedName>
    <definedName name="LijstJaren2">lijst!$C$1:$C$6</definedName>
    <definedName name="TellerJaren1">lijst!$B$1</definedName>
    <definedName name="TellerJaren2">lijst!$D$1</definedName>
  </definedNames>
  <calcPr calcId="145621"/>
</workbook>
</file>

<file path=xl/calcChain.xml><?xml version="1.0" encoding="utf-8"?>
<calcChain xmlns="http://schemas.openxmlformats.org/spreadsheetml/2006/main">
  <c r="C34" i="2" l="1"/>
  <c r="C33" i="2"/>
  <c r="C32" i="2"/>
  <c r="C30" i="2"/>
  <c r="C26" i="2"/>
  <c r="C25" i="2"/>
  <c r="C24" i="2"/>
  <c r="C23" i="2"/>
  <c r="C27" i="2" s="1"/>
  <c r="C17" i="2"/>
  <c r="C16" i="2"/>
  <c r="C15" i="2"/>
  <c r="C14" i="2"/>
  <c r="C18" i="2" s="1"/>
  <c r="D26" i="3" s="1"/>
  <c r="C10" i="2"/>
  <c r="C5" i="2"/>
  <c r="C6" i="2"/>
  <c r="C7" i="2"/>
  <c r="C8" i="2"/>
  <c r="C4" i="2"/>
  <c r="C9" i="2"/>
  <c r="C11" i="2" s="1"/>
  <c r="C35" i="2"/>
  <c r="D32" i="3" s="1"/>
  <c r="B14" i="2"/>
  <c r="B15" i="2"/>
  <c r="B16" i="2"/>
  <c r="B17" i="2"/>
  <c r="B4" i="2"/>
  <c r="B5" i="2"/>
  <c r="B6" i="2"/>
  <c r="B7" i="2"/>
  <c r="B8" i="2"/>
  <c r="B10" i="2"/>
  <c r="B32" i="2"/>
  <c r="B33" i="2"/>
  <c r="B34" i="2"/>
  <c r="B30" i="2"/>
  <c r="B23" i="2"/>
  <c r="B24" i="2"/>
  <c r="B25" i="2"/>
  <c r="B26" i="2"/>
  <c r="C37" i="2"/>
  <c r="F9" i="2"/>
  <c r="G9" i="2"/>
  <c r="H9" i="2"/>
  <c r="I9" i="2"/>
  <c r="F11" i="2"/>
  <c r="G11" i="2"/>
  <c r="H11" i="2"/>
  <c r="I11" i="2"/>
  <c r="F18" i="2"/>
  <c r="G18" i="2"/>
  <c r="H18" i="2"/>
  <c r="I18" i="2"/>
  <c r="F19" i="2"/>
  <c r="G19" i="2"/>
  <c r="H19" i="2"/>
  <c r="I19" i="2"/>
  <c r="F27" i="2"/>
  <c r="G27" i="2"/>
  <c r="H27" i="2"/>
  <c r="I27" i="2"/>
  <c r="F35" i="2"/>
  <c r="G35" i="2"/>
  <c r="H35" i="2"/>
  <c r="I35" i="2"/>
  <c r="F37" i="2"/>
  <c r="G37" i="2"/>
  <c r="H37" i="2"/>
  <c r="I37" i="2"/>
  <c r="F38" i="2"/>
  <c r="G38" i="2"/>
  <c r="H38" i="2"/>
  <c r="I38" i="2"/>
  <c r="E27" i="2"/>
  <c r="E35" i="2"/>
  <c r="E37" i="2" s="1"/>
  <c r="E38" i="2" s="1"/>
  <c r="D27" i="2"/>
  <c r="D35" i="2"/>
  <c r="D37" i="2" s="1"/>
  <c r="D38" i="2" s="1"/>
  <c r="E9" i="2"/>
  <c r="E11" i="2"/>
  <c r="E18" i="2"/>
  <c r="E19" i="2"/>
  <c r="D9" i="2"/>
  <c r="D11" i="2"/>
  <c r="D18" i="2"/>
  <c r="D19" i="2"/>
  <c r="H2" i="4"/>
  <c r="T25" i="3" s="1"/>
  <c r="H1" i="4"/>
  <c r="S25" i="3" s="1"/>
  <c r="P34" i="3"/>
  <c r="P16" i="3"/>
  <c r="L36" i="3"/>
  <c r="L33" i="3"/>
  <c r="L21" i="3"/>
  <c r="L13" i="3"/>
  <c r="H12" i="3"/>
  <c r="H15" i="3"/>
  <c r="H26" i="3"/>
  <c r="H32" i="3"/>
  <c r="H35" i="3"/>
  <c r="D34" i="3"/>
  <c r="D31" i="3"/>
  <c r="D28" i="3"/>
  <c r="D25" i="3"/>
  <c r="D21" i="3"/>
  <c r="D18" i="3"/>
  <c r="D15" i="3"/>
  <c r="D12" i="3"/>
  <c r="D8" i="3"/>
  <c r="D4" i="3"/>
  <c r="D35" i="3"/>
  <c r="C35" i="3"/>
  <c r="C4" i="1"/>
  <c r="D9" i="3" s="1"/>
  <c r="C7" i="1"/>
  <c r="C8" i="1"/>
  <c r="C9" i="1"/>
  <c r="C10" i="1"/>
  <c r="C13" i="1"/>
  <c r="D16" i="3" s="1"/>
  <c r="C15" i="1"/>
  <c r="D19" i="3" s="1"/>
  <c r="C17" i="1"/>
  <c r="D22" i="3" s="1"/>
  <c r="C3" i="1"/>
  <c r="D5" i="3" s="1"/>
  <c r="B4" i="1"/>
  <c r="C9" i="3" s="1"/>
  <c r="B7" i="1"/>
  <c r="B8" i="1"/>
  <c r="B9" i="1"/>
  <c r="B11" i="1" s="1"/>
  <c r="C13" i="3" s="1"/>
  <c r="B10" i="1"/>
  <c r="B13" i="1"/>
  <c r="C16" i="3" s="1"/>
  <c r="B15" i="1"/>
  <c r="C19" i="3" s="1"/>
  <c r="B17" i="1"/>
  <c r="C22" i="3" s="1"/>
  <c r="B3" i="1"/>
  <c r="C5" i="3" s="1"/>
  <c r="C5" i="1"/>
  <c r="B5" i="1"/>
  <c r="F5" i="1"/>
  <c r="G5" i="1"/>
  <c r="H5" i="1"/>
  <c r="I5" i="1"/>
  <c r="F11" i="1"/>
  <c r="G11" i="1"/>
  <c r="H11" i="1"/>
  <c r="I11" i="1"/>
  <c r="F12" i="1"/>
  <c r="G12" i="1"/>
  <c r="H12" i="1"/>
  <c r="I12" i="1"/>
  <c r="F14" i="1"/>
  <c r="G14" i="1"/>
  <c r="H14" i="1"/>
  <c r="I14" i="1"/>
  <c r="F16" i="1"/>
  <c r="G16" i="1"/>
  <c r="H16" i="1"/>
  <c r="I16" i="1"/>
  <c r="F18" i="1"/>
  <c r="G18" i="1"/>
  <c r="H18" i="1"/>
  <c r="I18" i="1"/>
  <c r="E5" i="1"/>
  <c r="E12" i="1" s="1"/>
  <c r="E14" i="1" s="1"/>
  <c r="E16" i="1" s="1"/>
  <c r="E18" i="1" s="1"/>
  <c r="E11" i="1"/>
  <c r="D5" i="1"/>
  <c r="D11" i="1"/>
  <c r="D12" i="1"/>
  <c r="D14" i="1" s="1"/>
  <c r="D16" i="1" s="1"/>
  <c r="D18" i="1" s="1"/>
  <c r="H36" i="3" l="1"/>
  <c r="L37" i="3"/>
  <c r="C19" i="2"/>
  <c r="D29" i="3"/>
  <c r="H27" i="3" s="1"/>
  <c r="H33" i="3"/>
  <c r="L34" i="3" s="1"/>
  <c r="P35" i="3" s="1"/>
  <c r="C38" i="2"/>
  <c r="B35" i="2"/>
  <c r="C32" i="3" s="1"/>
  <c r="G33" i="3" s="1"/>
  <c r="B9" i="2"/>
  <c r="B11" i="2" s="1"/>
  <c r="B12" i="1"/>
  <c r="B14" i="1" s="1"/>
  <c r="B16" i="1" s="1"/>
  <c r="B18" i="1" s="1"/>
  <c r="C11" i="1"/>
  <c r="D13" i="3" s="1"/>
  <c r="B27" i="2"/>
  <c r="G36" i="3" s="1"/>
  <c r="K34" i="3" s="1"/>
  <c r="O35" i="3" s="1"/>
  <c r="B18" i="2"/>
  <c r="C26" i="3" s="1"/>
  <c r="G27" i="3" s="1"/>
  <c r="C12" i="1"/>
  <c r="C14" i="1" s="1"/>
  <c r="C16" i="1" s="1"/>
  <c r="C18" i="1" s="1"/>
  <c r="H16" i="3"/>
  <c r="H13" i="3"/>
  <c r="B19" i="2"/>
  <c r="C29" i="3"/>
  <c r="G13" i="3"/>
  <c r="K14" i="3" s="1"/>
  <c r="G16" i="3"/>
  <c r="K37" i="3"/>
  <c r="C4" i="3"/>
  <c r="C8" i="3"/>
  <c r="C12" i="3"/>
  <c r="C15" i="3"/>
  <c r="C18" i="3"/>
  <c r="C21" i="3"/>
  <c r="C25" i="3"/>
  <c r="C28" i="3"/>
  <c r="C31" i="3"/>
  <c r="C34" i="3"/>
  <c r="G35" i="3"/>
  <c r="G32" i="3"/>
  <c r="G26" i="3"/>
  <c r="G15" i="3"/>
  <c r="G12" i="3"/>
  <c r="K13" i="3"/>
  <c r="K21" i="3"/>
  <c r="K33" i="3"/>
  <c r="K36" i="3"/>
  <c r="O16" i="3"/>
  <c r="O34" i="3"/>
  <c r="L22" i="3" l="1"/>
  <c r="L14" i="3"/>
  <c r="P17" i="3" s="1"/>
  <c r="T26" i="3" s="1"/>
  <c r="B37" i="2"/>
  <c r="B38" i="2" s="1"/>
  <c r="K22" i="3"/>
  <c r="O17" i="3" s="1"/>
  <c r="S26" i="3" s="1"/>
</calcChain>
</file>

<file path=xl/sharedStrings.xml><?xml version="1.0" encoding="utf-8"?>
<sst xmlns="http://schemas.openxmlformats.org/spreadsheetml/2006/main" count="94" uniqueCount="79">
  <si>
    <t>Activa</t>
  </si>
  <si>
    <t>Materiele vaste activa</t>
  </si>
  <si>
    <t>grond en faciliteiten</t>
  </si>
  <si>
    <t>machines en apparatuur</t>
  </si>
  <si>
    <t>inventaris en inrichting</t>
  </si>
  <si>
    <t>wagenpark</t>
  </si>
  <si>
    <t>overige activa</t>
  </si>
  <si>
    <t>totaal vaste activa</t>
  </si>
  <si>
    <t>minus: afschrijvingen</t>
  </si>
  <si>
    <t>netto vaste activa</t>
  </si>
  <si>
    <t>Vlottende activa</t>
  </si>
  <si>
    <t>bank</t>
  </si>
  <si>
    <t>effecten</t>
  </si>
  <si>
    <t>voorraden</t>
  </si>
  <si>
    <t>debiteuren</t>
  </si>
  <si>
    <t>Totaal vlottende activa</t>
  </si>
  <si>
    <t>Passiva</t>
  </si>
  <si>
    <t>Eigen vermogen</t>
  </si>
  <si>
    <t>gewone aandelen</t>
  </si>
  <si>
    <t>preferente aandelen</t>
  </si>
  <si>
    <t>gestort kapitaal</t>
  </si>
  <si>
    <t>ingehouden winst</t>
  </si>
  <si>
    <t>Totaal eigen vermogen</t>
  </si>
  <si>
    <t>Vlottende passiva</t>
  </si>
  <si>
    <t>langlopende schulden</t>
  </si>
  <si>
    <t>vaste periodieke posten</t>
  </si>
  <si>
    <t>kortlopende schulden</t>
  </si>
  <si>
    <t>crediteuren</t>
  </si>
  <si>
    <t>korte termijn leningen</t>
  </si>
  <si>
    <t>Totaal vreemd vermogen</t>
  </si>
  <si>
    <t>Totaal activa</t>
  </si>
  <si>
    <t>Totaal passiva</t>
  </si>
  <si>
    <t>BALANS</t>
  </si>
  <si>
    <t>RESULTATEN</t>
  </si>
  <si>
    <t>minus: kostprijs verkopen</t>
  </si>
  <si>
    <t>omzet</t>
  </si>
  <si>
    <t>brutowinst</t>
  </si>
  <si>
    <t>minus: operationele kosten</t>
  </si>
  <si>
    <t>verkoopkosten</t>
  </si>
  <si>
    <t>algemene en administratieve kosten</t>
  </si>
  <si>
    <t>leasekosten</t>
  </si>
  <si>
    <t>afschrijvingen</t>
  </si>
  <si>
    <t>totaal operationele kosten</t>
  </si>
  <si>
    <t>bedrijfsresultaat</t>
  </si>
  <si>
    <t>minus: rentelasten</t>
  </si>
  <si>
    <t>brutowinst voor belastingen</t>
  </si>
  <si>
    <t>minus: belastingen</t>
  </si>
  <si>
    <t>nettowinst na belastingen</t>
  </si>
  <si>
    <t>minus: dividend voor preferente aandeelhouders</t>
  </si>
  <si>
    <t>nettowinst toekomend aan aandeelhouders</t>
  </si>
  <si>
    <t>Dupont kengetallenboom</t>
  </si>
  <si>
    <t>jaar:</t>
  </si>
  <si>
    <t>minus</t>
  </si>
  <si>
    <t>kostprijs verkopen</t>
  </si>
  <si>
    <t>operat kosten</t>
  </si>
  <si>
    <t>rente</t>
  </si>
  <si>
    <t>winst voor ah</t>
  </si>
  <si>
    <t>gedeeld door</t>
  </si>
  <si>
    <t>nettowinstmarge</t>
  </si>
  <si>
    <t>vlottende activa</t>
  </si>
  <si>
    <t>plus</t>
  </si>
  <si>
    <t>vaste activa</t>
  </si>
  <si>
    <t>kortl schulden</t>
  </si>
  <si>
    <t>langl schulden</t>
  </si>
  <si>
    <t>totaal activa</t>
  </si>
  <si>
    <t>vermenigvuldigd met</t>
  </si>
  <si>
    <t>RTV</t>
  </si>
  <si>
    <t>toraal schulden</t>
  </si>
  <si>
    <t>eigen vermogen</t>
  </si>
  <si>
    <t>totaal passiva</t>
  </si>
  <si>
    <t>REV</t>
  </si>
  <si>
    <t>omloop tijd</t>
  </si>
  <si>
    <t>jaar1</t>
  </si>
  <si>
    <t>jaar2</t>
  </si>
  <si>
    <t>Fin Hefb factor</t>
  </si>
  <si>
    <t>dividend pref ah</t>
  </si>
  <si>
    <t>belasting</t>
  </si>
  <si>
    <t>Jaar1</t>
  </si>
  <si>
    <t>Jaar2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</si>
</sst>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_-&quot;€&quot;\ * #,##0_-;_-&quot;€&quot;\ * #,##0\-;_-&quot;€&quot;\ * &quot;-&quot;_-;_-@_-"/>
    <numFmt numFmtId="178" formatCode="0.0%"/>
  </numFmts>
  <fonts count="7" x14ac:knownFonts="1">
    <font>
      <sz val="10"/>
      <name val="Arial"/>
    </font>
    <font>
      <b/>
      <sz val="10"/>
      <name val="Arial"/>
      <family val="2"/>
    </font>
    <font>
      <b/>
      <u/>
      <sz val="10"/>
      <name val="Arial"/>
      <family val="2"/>
    </font>
    <font>
      <b/>
      <sz val="14"/>
      <color indexed="9"/>
      <name val="Arial"/>
      <family val="2"/>
    </font>
    <font>
      <b/>
      <sz val="10"/>
      <color indexed="9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1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0" borderId="0" xfId="0" applyFont="1"/>
    <xf numFmtId="0" fontId="1" fillId="2" borderId="1" xfId="0" applyFont="1" applyFill="1" applyBorder="1"/>
    <xf numFmtId="0" fontId="0" fillId="0" borderId="0" xfId="0" applyBorder="1"/>
    <xf numFmtId="168" fontId="0" fillId="0" borderId="0" xfId="0" applyNumberFormat="1"/>
    <xf numFmtId="168" fontId="0" fillId="0" borderId="2" xfId="0" applyNumberFormat="1" applyBorder="1"/>
    <xf numFmtId="168" fontId="0" fillId="0" borderId="1" xfId="0" applyNumberFormat="1" applyBorder="1"/>
    <xf numFmtId="168" fontId="0" fillId="0" borderId="3" xfId="0" applyNumberFormat="1" applyBorder="1"/>
    <xf numFmtId="0" fontId="1" fillId="3" borderId="1" xfId="0" applyFont="1" applyFill="1" applyBorder="1"/>
    <xf numFmtId="0" fontId="0" fillId="3" borderId="1" xfId="0" applyFill="1" applyBorder="1"/>
    <xf numFmtId="168" fontId="0" fillId="3" borderId="1" xfId="0" applyNumberFormat="1" applyFill="1" applyBorder="1"/>
    <xf numFmtId="0" fontId="0" fillId="3" borderId="0" xfId="0" applyFill="1"/>
    <xf numFmtId="0" fontId="0" fillId="4" borderId="0" xfId="0" applyFill="1"/>
    <xf numFmtId="0" fontId="1" fillId="4" borderId="0" xfId="0" applyFont="1" applyFill="1" applyAlignment="1">
      <alignment horizontal="right"/>
    </xf>
    <xf numFmtId="0" fontId="0" fillId="3" borderId="0" xfId="0" applyFill="1" applyBorder="1"/>
    <xf numFmtId="0" fontId="1" fillId="0" borderId="0" xfId="0" applyFont="1" applyFill="1" applyBorder="1"/>
    <xf numFmtId="168" fontId="0" fillId="0" borderId="2" xfId="0" applyNumberFormat="1" applyFill="1" applyBorder="1"/>
    <xf numFmtId="168" fontId="0" fillId="0" borderId="4" xfId="0" applyNumberFormat="1" applyFill="1" applyBorder="1"/>
    <xf numFmtId="178" fontId="0" fillId="0" borderId="2" xfId="0" applyNumberFormat="1" applyFill="1" applyBorder="1"/>
    <xf numFmtId="2" fontId="0" fillId="0" borderId="2" xfId="0" applyNumberFormat="1" applyFill="1" applyBorder="1"/>
    <xf numFmtId="2" fontId="0" fillId="0" borderId="4" xfId="0" applyNumberFormat="1" applyFill="1" applyBorder="1"/>
    <xf numFmtId="178" fontId="0" fillId="0" borderId="4" xfId="0" applyNumberFormat="1" applyFill="1" applyBorder="1"/>
    <xf numFmtId="0" fontId="4" fillId="5" borderId="5" xfId="0" applyFont="1" applyFill="1" applyBorder="1" applyAlignment="1">
      <alignment horizontal="center"/>
    </xf>
    <xf numFmtId="0" fontId="1" fillId="7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3" fillId="6" borderId="0" xfId="0" applyFont="1" applyFill="1" applyAlignment="1">
      <alignment horizontal="center" vertic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Drop" dropStyle="combo" dx="16" fmlaLink="TellerJaren1" fmlaRange="LijstJaren1" noThreeD="1" val="0"/>
</file>

<file path=xl/ctrlProps/ctrlProp2.xml><?xml version="1.0" encoding="utf-8"?>
<formControlPr xmlns="http://schemas.microsoft.com/office/spreadsheetml/2009/9/main" objectType="Drop" dropStyle="combo" dx="16" fmlaLink="TellerJaren2" fmlaRange="LijstJaren2" noThreeD="1" sel="4" val="0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2</xdr:row>
      <xdr:rowOff>123825</xdr:rowOff>
    </xdr:from>
    <xdr:to>
      <xdr:col>0</xdr:col>
      <xdr:colOff>428625</xdr:colOff>
      <xdr:row>21</xdr:row>
      <xdr:rowOff>152400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133350" y="514350"/>
          <a:ext cx="295275" cy="3105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vert="vert270" wrap="square" lIns="36576" tIns="27432" rIns="0" bIns="27432" anchor="t" upright="1"/>
        <a:lstStyle/>
        <a:p>
          <a:pPr algn="ctr" rtl="0">
            <a:defRPr sz="1000"/>
          </a:pPr>
          <a:r>
            <a:rPr lang="nl-NL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RESULTATENREKENING</a:t>
          </a:r>
          <a:endParaRPr lang="nl-NL"/>
        </a:p>
      </xdr:txBody>
    </xdr:sp>
    <xdr:clientData/>
  </xdr:twoCellAnchor>
  <xdr:twoCellAnchor>
    <xdr:from>
      <xdr:col>3</xdr:col>
      <xdr:colOff>581025</xdr:colOff>
      <xdr:row>4</xdr:row>
      <xdr:rowOff>9525</xdr:rowOff>
    </xdr:from>
    <xdr:to>
      <xdr:col>4</xdr:col>
      <xdr:colOff>342900</xdr:colOff>
      <xdr:row>4</xdr:row>
      <xdr:rowOff>9525</xdr:rowOff>
    </xdr:to>
    <xdr:sp macro="" textlink="">
      <xdr:nvSpPr>
        <xdr:cNvPr id="1026" name="Line 2"/>
        <xdr:cNvSpPr>
          <a:spLocks noChangeShapeType="1"/>
        </xdr:cNvSpPr>
      </xdr:nvSpPr>
      <xdr:spPr bwMode="auto">
        <a:xfrm>
          <a:off x="2409825" y="723900"/>
          <a:ext cx="3714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342900</xdr:colOff>
      <xdr:row>4</xdr:row>
      <xdr:rowOff>9525</xdr:rowOff>
    </xdr:from>
    <xdr:to>
      <xdr:col>4</xdr:col>
      <xdr:colOff>352425</xdr:colOff>
      <xdr:row>21</xdr:row>
      <xdr:rowOff>0</xdr:rowOff>
    </xdr:to>
    <xdr:sp macro="" textlink="">
      <xdr:nvSpPr>
        <xdr:cNvPr id="1027" name="Line 3"/>
        <xdr:cNvSpPr>
          <a:spLocks noChangeShapeType="1"/>
        </xdr:cNvSpPr>
      </xdr:nvSpPr>
      <xdr:spPr bwMode="auto">
        <a:xfrm>
          <a:off x="2781300" y="723900"/>
          <a:ext cx="9525" cy="2743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600075</xdr:colOff>
      <xdr:row>21</xdr:row>
      <xdr:rowOff>9525</xdr:rowOff>
    </xdr:from>
    <xdr:to>
      <xdr:col>4</xdr:col>
      <xdr:colOff>352425</xdr:colOff>
      <xdr:row>21</xdr:row>
      <xdr:rowOff>9525</xdr:rowOff>
    </xdr:to>
    <xdr:sp macro="" textlink="">
      <xdr:nvSpPr>
        <xdr:cNvPr id="1028" name="Line 4"/>
        <xdr:cNvSpPr>
          <a:spLocks noChangeShapeType="1"/>
        </xdr:cNvSpPr>
      </xdr:nvSpPr>
      <xdr:spPr bwMode="auto">
        <a:xfrm>
          <a:off x="2428875" y="3476625"/>
          <a:ext cx="3619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600075</xdr:colOff>
      <xdr:row>8</xdr:row>
      <xdr:rowOff>19050</xdr:rowOff>
    </xdr:from>
    <xdr:to>
      <xdr:col>4</xdr:col>
      <xdr:colOff>333375</xdr:colOff>
      <xdr:row>8</xdr:row>
      <xdr:rowOff>19050</xdr:rowOff>
    </xdr:to>
    <xdr:sp macro="" textlink="">
      <xdr:nvSpPr>
        <xdr:cNvPr id="1030" name="Line 6"/>
        <xdr:cNvSpPr>
          <a:spLocks noChangeShapeType="1"/>
        </xdr:cNvSpPr>
      </xdr:nvSpPr>
      <xdr:spPr bwMode="auto">
        <a:xfrm>
          <a:off x="2428875" y="1381125"/>
          <a:ext cx="3429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12</xdr:row>
      <xdr:rowOff>19050</xdr:rowOff>
    </xdr:from>
    <xdr:to>
      <xdr:col>4</xdr:col>
      <xdr:colOff>352425</xdr:colOff>
      <xdr:row>12</xdr:row>
      <xdr:rowOff>19050</xdr:rowOff>
    </xdr:to>
    <xdr:sp macro="" textlink="">
      <xdr:nvSpPr>
        <xdr:cNvPr id="1032" name="Line 8"/>
        <xdr:cNvSpPr>
          <a:spLocks noChangeShapeType="1"/>
        </xdr:cNvSpPr>
      </xdr:nvSpPr>
      <xdr:spPr bwMode="auto">
        <a:xfrm>
          <a:off x="2447925" y="2028825"/>
          <a:ext cx="3429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19050</xdr:colOff>
      <xdr:row>15</xdr:row>
      <xdr:rowOff>9525</xdr:rowOff>
    </xdr:from>
    <xdr:to>
      <xdr:col>4</xdr:col>
      <xdr:colOff>342900</xdr:colOff>
      <xdr:row>15</xdr:row>
      <xdr:rowOff>9525</xdr:rowOff>
    </xdr:to>
    <xdr:sp macro="" textlink="">
      <xdr:nvSpPr>
        <xdr:cNvPr id="1035" name="Line 11"/>
        <xdr:cNvSpPr>
          <a:spLocks noChangeShapeType="1"/>
        </xdr:cNvSpPr>
      </xdr:nvSpPr>
      <xdr:spPr bwMode="auto">
        <a:xfrm>
          <a:off x="2457450" y="2505075"/>
          <a:ext cx="3238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19050</xdr:rowOff>
    </xdr:from>
    <xdr:to>
      <xdr:col>4</xdr:col>
      <xdr:colOff>352425</xdr:colOff>
      <xdr:row>18</xdr:row>
      <xdr:rowOff>19050</xdr:rowOff>
    </xdr:to>
    <xdr:sp macro="" textlink="">
      <xdr:nvSpPr>
        <xdr:cNvPr id="1036" name="Line 12"/>
        <xdr:cNvSpPr>
          <a:spLocks noChangeShapeType="1"/>
        </xdr:cNvSpPr>
      </xdr:nvSpPr>
      <xdr:spPr bwMode="auto">
        <a:xfrm>
          <a:off x="2438400" y="3000375"/>
          <a:ext cx="3524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9525</xdr:colOff>
      <xdr:row>11</xdr:row>
      <xdr:rowOff>152400</xdr:rowOff>
    </xdr:from>
    <xdr:to>
      <xdr:col>8</xdr:col>
      <xdr:colOff>342900</xdr:colOff>
      <xdr:row>11</xdr:row>
      <xdr:rowOff>152400</xdr:rowOff>
    </xdr:to>
    <xdr:sp macro="" textlink="">
      <xdr:nvSpPr>
        <xdr:cNvPr id="1040" name="Line 16"/>
        <xdr:cNvSpPr>
          <a:spLocks noChangeShapeType="1"/>
        </xdr:cNvSpPr>
      </xdr:nvSpPr>
      <xdr:spPr bwMode="auto">
        <a:xfrm>
          <a:off x="4886325" y="2000250"/>
          <a:ext cx="3333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333375</xdr:colOff>
      <xdr:row>11</xdr:row>
      <xdr:rowOff>142875</xdr:rowOff>
    </xdr:from>
    <xdr:to>
      <xdr:col>8</xdr:col>
      <xdr:colOff>333375</xdr:colOff>
      <xdr:row>15</xdr:row>
      <xdr:rowOff>9525</xdr:rowOff>
    </xdr:to>
    <xdr:sp macro="" textlink="">
      <xdr:nvSpPr>
        <xdr:cNvPr id="1042" name="Line 18"/>
        <xdr:cNvSpPr>
          <a:spLocks noChangeShapeType="1"/>
        </xdr:cNvSpPr>
      </xdr:nvSpPr>
      <xdr:spPr bwMode="auto">
        <a:xfrm>
          <a:off x="5210175" y="1990725"/>
          <a:ext cx="0" cy="514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15</xdr:row>
      <xdr:rowOff>19050</xdr:rowOff>
    </xdr:from>
    <xdr:to>
      <xdr:col>8</xdr:col>
      <xdr:colOff>342900</xdr:colOff>
      <xdr:row>15</xdr:row>
      <xdr:rowOff>19050</xdr:rowOff>
    </xdr:to>
    <xdr:sp macro="" textlink="">
      <xdr:nvSpPr>
        <xdr:cNvPr id="1043" name="Line 19"/>
        <xdr:cNvSpPr>
          <a:spLocks noChangeShapeType="1"/>
        </xdr:cNvSpPr>
      </xdr:nvSpPr>
      <xdr:spPr bwMode="auto">
        <a:xfrm>
          <a:off x="4876800" y="2514600"/>
          <a:ext cx="3429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333375</xdr:colOff>
      <xdr:row>12</xdr:row>
      <xdr:rowOff>28575</xdr:rowOff>
    </xdr:from>
    <xdr:to>
      <xdr:col>5</xdr:col>
      <xdr:colOff>19050</xdr:colOff>
      <xdr:row>12</xdr:row>
      <xdr:rowOff>28575</xdr:rowOff>
    </xdr:to>
    <xdr:sp macro="" textlink="">
      <xdr:nvSpPr>
        <xdr:cNvPr id="1044" name="Line 20"/>
        <xdr:cNvSpPr>
          <a:spLocks noChangeShapeType="1"/>
        </xdr:cNvSpPr>
      </xdr:nvSpPr>
      <xdr:spPr bwMode="auto">
        <a:xfrm>
          <a:off x="2771775" y="2038350"/>
          <a:ext cx="2952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342900</xdr:colOff>
      <xdr:row>13</xdr:row>
      <xdr:rowOff>47625</xdr:rowOff>
    </xdr:from>
    <xdr:to>
      <xdr:col>9</xdr:col>
      <xdr:colOff>0</xdr:colOff>
      <xdr:row>13</xdr:row>
      <xdr:rowOff>47625</xdr:rowOff>
    </xdr:to>
    <xdr:sp macro="" textlink="">
      <xdr:nvSpPr>
        <xdr:cNvPr id="1045" name="Line 21"/>
        <xdr:cNvSpPr>
          <a:spLocks noChangeShapeType="1"/>
        </xdr:cNvSpPr>
      </xdr:nvSpPr>
      <xdr:spPr bwMode="auto">
        <a:xfrm>
          <a:off x="5219700" y="2219325"/>
          <a:ext cx="2667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600075</xdr:colOff>
      <xdr:row>25</xdr:row>
      <xdr:rowOff>9525</xdr:rowOff>
    </xdr:from>
    <xdr:to>
      <xdr:col>4</xdr:col>
      <xdr:colOff>352425</xdr:colOff>
      <xdr:row>25</xdr:row>
      <xdr:rowOff>9525</xdr:rowOff>
    </xdr:to>
    <xdr:sp macro="" textlink="">
      <xdr:nvSpPr>
        <xdr:cNvPr id="1046" name="Line 22"/>
        <xdr:cNvSpPr>
          <a:spLocks noChangeShapeType="1"/>
        </xdr:cNvSpPr>
      </xdr:nvSpPr>
      <xdr:spPr bwMode="auto">
        <a:xfrm>
          <a:off x="2428875" y="4124325"/>
          <a:ext cx="3619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600075</xdr:colOff>
      <xdr:row>28</xdr:row>
      <xdr:rowOff>9525</xdr:rowOff>
    </xdr:from>
    <xdr:to>
      <xdr:col>4</xdr:col>
      <xdr:colOff>352425</xdr:colOff>
      <xdr:row>28</xdr:row>
      <xdr:rowOff>9525</xdr:rowOff>
    </xdr:to>
    <xdr:sp macro="" textlink="">
      <xdr:nvSpPr>
        <xdr:cNvPr id="1047" name="Line 23"/>
        <xdr:cNvSpPr>
          <a:spLocks noChangeShapeType="1"/>
        </xdr:cNvSpPr>
      </xdr:nvSpPr>
      <xdr:spPr bwMode="auto">
        <a:xfrm>
          <a:off x="2428875" y="4610100"/>
          <a:ext cx="3619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600075</xdr:colOff>
      <xdr:row>31</xdr:row>
      <xdr:rowOff>9525</xdr:rowOff>
    </xdr:from>
    <xdr:to>
      <xdr:col>4</xdr:col>
      <xdr:colOff>352425</xdr:colOff>
      <xdr:row>31</xdr:row>
      <xdr:rowOff>9525</xdr:rowOff>
    </xdr:to>
    <xdr:sp macro="" textlink="">
      <xdr:nvSpPr>
        <xdr:cNvPr id="1048" name="Line 24"/>
        <xdr:cNvSpPr>
          <a:spLocks noChangeShapeType="1"/>
        </xdr:cNvSpPr>
      </xdr:nvSpPr>
      <xdr:spPr bwMode="auto">
        <a:xfrm>
          <a:off x="2428875" y="5095875"/>
          <a:ext cx="3619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600075</xdr:colOff>
      <xdr:row>34</xdr:row>
      <xdr:rowOff>9525</xdr:rowOff>
    </xdr:from>
    <xdr:to>
      <xdr:col>4</xdr:col>
      <xdr:colOff>352425</xdr:colOff>
      <xdr:row>34</xdr:row>
      <xdr:rowOff>9525</xdr:rowOff>
    </xdr:to>
    <xdr:sp macro="" textlink="">
      <xdr:nvSpPr>
        <xdr:cNvPr id="1049" name="Line 25"/>
        <xdr:cNvSpPr>
          <a:spLocks noChangeShapeType="1"/>
        </xdr:cNvSpPr>
      </xdr:nvSpPr>
      <xdr:spPr bwMode="auto">
        <a:xfrm>
          <a:off x="2428875" y="5581650"/>
          <a:ext cx="3619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352425</xdr:colOff>
      <xdr:row>25</xdr:row>
      <xdr:rowOff>0</xdr:rowOff>
    </xdr:from>
    <xdr:to>
      <xdr:col>4</xdr:col>
      <xdr:colOff>352425</xdr:colOff>
      <xdr:row>28</xdr:row>
      <xdr:rowOff>28575</xdr:rowOff>
    </xdr:to>
    <xdr:sp macro="" textlink="">
      <xdr:nvSpPr>
        <xdr:cNvPr id="1050" name="Line 26"/>
        <xdr:cNvSpPr>
          <a:spLocks noChangeShapeType="1"/>
        </xdr:cNvSpPr>
      </xdr:nvSpPr>
      <xdr:spPr bwMode="auto">
        <a:xfrm>
          <a:off x="2790825" y="4114800"/>
          <a:ext cx="0" cy="514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342900</xdr:colOff>
      <xdr:row>31</xdr:row>
      <xdr:rowOff>19050</xdr:rowOff>
    </xdr:from>
    <xdr:to>
      <xdr:col>4</xdr:col>
      <xdr:colOff>342900</xdr:colOff>
      <xdr:row>34</xdr:row>
      <xdr:rowOff>28575</xdr:rowOff>
    </xdr:to>
    <xdr:sp macro="" textlink="">
      <xdr:nvSpPr>
        <xdr:cNvPr id="1051" name="Line 27"/>
        <xdr:cNvSpPr>
          <a:spLocks noChangeShapeType="1"/>
        </xdr:cNvSpPr>
      </xdr:nvSpPr>
      <xdr:spPr bwMode="auto">
        <a:xfrm>
          <a:off x="2781300" y="5105400"/>
          <a:ext cx="0" cy="495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142875</xdr:colOff>
      <xdr:row>23</xdr:row>
      <xdr:rowOff>152400</xdr:rowOff>
    </xdr:from>
    <xdr:to>
      <xdr:col>0</xdr:col>
      <xdr:colOff>438150</xdr:colOff>
      <xdr:row>36</xdr:row>
      <xdr:rowOff>123825</xdr:rowOff>
    </xdr:to>
    <xdr:sp macro="" textlink="">
      <xdr:nvSpPr>
        <xdr:cNvPr id="1052" name="Text Box 28"/>
        <xdr:cNvSpPr txBox="1">
          <a:spLocks noChangeArrowheads="1"/>
        </xdr:cNvSpPr>
      </xdr:nvSpPr>
      <xdr:spPr bwMode="auto">
        <a:xfrm>
          <a:off x="142875" y="3943350"/>
          <a:ext cx="295275" cy="2076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vert="vert270" wrap="square" lIns="36576" tIns="27432" rIns="0" bIns="27432" anchor="t" upright="1"/>
        <a:lstStyle/>
        <a:p>
          <a:pPr algn="ctr" rtl="0">
            <a:defRPr sz="1000"/>
          </a:pPr>
          <a:r>
            <a:rPr lang="nl-NL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BALANS</a:t>
          </a:r>
          <a:endParaRPr lang="nl-NL"/>
        </a:p>
      </xdr:txBody>
    </xdr:sp>
    <xdr:clientData/>
  </xdr:twoCellAnchor>
  <xdr:twoCellAnchor>
    <xdr:from>
      <xdr:col>4</xdr:col>
      <xdr:colOff>342900</xdr:colOff>
      <xdr:row>26</xdr:row>
      <xdr:rowOff>47625</xdr:rowOff>
    </xdr:from>
    <xdr:to>
      <xdr:col>5</xdr:col>
      <xdr:colOff>19050</xdr:colOff>
      <xdr:row>26</xdr:row>
      <xdr:rowOff>47625</xdr:rowOff>
    </xdr:to>
    <xdr:sp macro="" textlink="">
      <xdr:nvSpPr>
        <xdr:cNvPr id="1055" name="Line 31"/>
        <xdr:cNvSpPr>
          <a:spLocks noChangeShapeType="1"/>
        </xdr:cNvSpPr>
      </xdr:nvSpPr>
      <xdr:spPr bwMode="auto">
        <a:xfrm>
          <a:off x="2781300" y="4324350"/>
          <a:ext cx="2857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15</xdr:row>
      <xdr:rowOff>104775</xdr:rowOff>
    </xdr:from>
    <xdr:to>
      <xdr:col>8</xdr:col>
      <xdr:colOff>314325</xdr:colOff>
      <xdr:row>15</xdr:row>
      <xdr:rowOff>104775</xdr:rowOff>
    </xdr:to>
    <xdr:sp macro="" textlink="">
      <xdr:nvSpPr>
        <xdr:cNvPr id="1056" name="Line 32"/>
        <xdr:cNvSpPr>
          <a:spLocks noChangeShapeType="1"/>
        </xdr:cNvSpPr>
      </xdr:nvSpPr>
      <xdr:spPr bwMode="auto">
        <a:xfrm>
          <a:off x="4876800" y="2600325"/>
          <a:ext cx="3143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314325</xdr:colOff>
      <xdr:row>15</xdr:row>
      <xdr:rowOff>95250</xdr:rowOff>
    </xdr:from>
    <xdr:to>
      <xdr:col>8</xdr:col>
      <xdr:colOff>314325</xdr:colOff>
      <xdr:row>26</xdr:row>
      <xdr:rowOff>19050</xdr:rowOff>
    </xdr:to>
    <xdr:sp macro="" textlink="">
      <xdr:nvSpPr>
        <xdr:cNvPr id="1057" name="Line 33"/>
        <xdr:cNvSpPr>
          <a:spLocks noChangeShapeType="1"/>
        </xdr:cNvSpPr>
      </xdr:nvSpPr>
      <xdr:spPr bwMode="auto">
        <a:xfrm>
          <a:off x="5191125" y="2590800"/>
          <a:ext cx="0" cy="1704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600075</xdr:colOff>
      <xdr:row>21</xdr:row>
      <xdr:rowOff>9525</xdr:rowOff>
    </xdr:from>
    <xdr:to>
      <xdr:col>12</xdr:col>
      <xdr:colOff>352425</xdr:colOff>
      <xdr:row>21</xdr:row>
      <xdr:rowOff>9525</xdr:rowOff>
    </xdr:to>
    <xdr:sp macro="" textlink="">
      <xdr:nvSpPr>
        <xdr:cNvPr id="1058" name="Line 34"/>
        <xdr:cNvSpPr>
          <a:spLocks noChangeShapeType="1"/>
        </xdr:cNvSpPr>
      </xdr:nvSpPr>
      <xdr:spPr bwMode="auto">
        <a:xfrm>
          <a:off x="7353300" y="3476625"/>
          <a:ext cx="3619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295275</xdr:colOff>
      <xdr:row>21</xdr:row>
      <xdr:rowOff>47625</xdr:rowOff>
    </xdr:from>
    <xdr:to>
      <xdr:col>8</xdr:col>
      <xdr:colOff>600075</xdr:colOff>
      <xdr:row>21</xdr:row>
      <xdr:rowOff>47625</xdr:rowOff>
    </xdr:to>
    <xdr:sp macro="" textlink="">
      <xdr:nvSpPr>
        <xdr:cNvPr id="1059" name="Line 35"/>
        <xdr:cNvSpPr>
          <a:spLocks noChangeShapeType="1"/>
        </xdr:cNvSpPr>
      </xdr:nvSpPr>
      <xdr:spPr bwMode="auto">
        <a:xfrm>
          <a:off x="5172075" y="3514725"/>
          <a:ext cx="3048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600075</xdr:colOff>
      <xdr:row>16</xdr:row>
      <xdr:rowOff>9525</xdr:rowOff>
    </xdr:from>
    <xdr:to>
      <xdr:col>16</xdr:col>
      <xdr:colOff>352425</xdr:colOff>
      <xdr:row>16</xdr:row>
      <xdr:rowOff>9525</xdr:rowOff>
    </xdr:to>
    <xdr:sp macro="" textlink="">
      <xdr:nvSpPr>
        <xdr:cNvPr id="1060" name="Line 36"/>
        <xdr:cNvSpPr>
          <a:spLocks noChangeShapeType="1"/>
        </xdr:cNvSpPr>
      </xdr:nvSpPr>
      <xdr:spPr bwMode="auto">
        <a:xfrm>
          <a:off x="9839325" y="2667000"/>
          <a:ext cx="3619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19050</xdr:colOff>
      <xdr:row>13</xdr:row>
      <xdr:rowOff>0</xdr:rowOff>
    </xdr:from>
    <xdr:to>
      <xdr:col>12</xdr:col>
      <xdr:colOff>333375</xdr:colOff>
      <xdr:row>13</xdr:row>
      <xdr:rowOff>0</xdr:rowOff>
    </xdr:to>
    <xdr:sp macro="" textlink="">
      <xdr:nvSpPr>
        <xdr:cNvPr id="1061" name="Line 37"/>
        <xdr:cNvSpPr>
          <a:spLocks noChangeShapeType="1"/>
        </xdr:cNvSpPr>
      </xdr:nvSpPr>
      <xdr:spPr bwMode="auto">
        <a:xfrm>
          <a:off x="7381875" y="2171700"/>
          <a:ext cx="3143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333375</xdr:colOff>
      <xdr:row>13</xdr:row>
      <xdr:rowOff>0</xdr:rowOff>
    </xdr:from>
    <xdr:to>
      <xdr:col>12</xdr:col>
      <xdr:colOff>333375</xdr:colOff>
      <xdr:row>21</xdr:row>
      <xdr:rowOff>19050</xdr:rowOff>
    </xdr:to>
    <xdr:sp macro="" textlink="">
      <xdr:nvSpPr>
        <xdr:cNvPr id="1062" name="Line 38"/>
        <xdr:cNvSpPr>
          <a:spLocks noChangeShapeType="1"/>
        </xdr:cNvSpPr>
      </xdr:nvSpPr>
      <xdr:spPr bwMode="auto">
        <a:xfrm>
          <a:off x="7696200" y="2171700"/>
          <a:ext cx="0" cy="13144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333375</xdr:colOff>
      <xdr:row>16</xdr:row>
      <xdr:rowOff>19050</xdr:rowOff>
    </xdr:from>
    <xdr:to>
      <xdr:col>13</xdr:col>
      <xdr:colOff>9525</xdr:colOff>
      <xdr:row>16</xdr:row>
      <xdr:rowOff>19050</xdr:rowOff>
    </xdr:to>
    <xdr:sp macro="" textlink="">
      <xdr:nvSpPr>
        <xdr:cNvPr id="1063" name="Line 39"/>
        <xdr:cNvSpPr>
          <a:spLocks noChangeShapeType="1"/>
        </xdr:cNvSpPr>
      </xdr:nvSpPr>
      <xdr:spPr bwMode="auto">
        <a:xfrm>
          <a:off x="7696200" y="2676525"/>
          <a:ext cx="2857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600075</xdr:colOff>
      <xdr:row>32</xdr:row>
      <xdr:rowOff>9525</xdr:rowOff>
    </xdr:from>
    <xdr:to>
      <xdr:col>8</xdr:col>
      <xdr:colOff>314325</xdr:colOff>
      <xdr:row>32</xdr:row>
      <xdr:rowOff>9525</xdr:rowOff>
    </xdr:to>
    <xdr:sp macro="" textlink="">
      <xdr:nvSpPr>
        <xdr:cNvPr id="1064" name="Line 40"/>
        <xdr:cNvSpPr>
          <a:spLocks noChangeShapeType="1"/>
        </xdr:cNvSpPr>
      </xdr:nvSpPr>
      <xdr:spPr bwMode="auto">
        <a:xfrm>
          <a:off x="4867275" y="5257800"/>
          <a:ext cx="3238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342900</xdr:colOff>
      <xdr:row>32</xdr:row>
      <xdr:rowOff>47625</xdr:rowOff>
    </xdr:from>
    <xdr:to>
      <xdr:col>5</xdr:col>
      <xdr:colOff>19050</xdr:colOff>
      <xdr:row>32</xdr:row>
      <xdr:rowOff>47625</xdr:rowOff>
    </xdr:to>
    <xdr:sp macro="" textlink="">
      <xdr:nvSpPr>
        <xdr:cNvPr id="1065" name="Line 41"/>
        <xdr:cNvSpPr>
          <a:spLocks noChangeShapeType="1"/>
        </xdr:cNvSpPr>
      </xdr:nvSpPr>
      <xdr:spPr bwMode="auto">
        <a:xfrm>
          <a:off x="2781300" y="5295900"/>
          <a:ext cx="2857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304800</xdr:colOff>
      <xdr:row>32</xdr:row>
      <xdr:rowOff>19050</xdr:rowOff>
    </xdr:from>
    <xdr:to>
      <xdr:col>8</xdr:col>
      <xdr:colOff>304800</xdr:colOff>
      <xdr:row>35</xdr:row>
      <xdr:rowOff>28575</xdr:rowOff>
    </xdr:to>
    <xdr:sp macro="" textlink="">
      <xdr:nvSpPr>
        <xdr:cNvPr id="1067" name="Line 43"/>
        <xdr:cNvSpPr>
          <a:spLocks noChangeShapeType="1"/>
        </xdr:cNvSpPr>
      </xdr:nvSpPr>
      <xdr:spPr bwMode="auto">
        <a:xfrm>
          <a:off x="5181600" y="5267325"/>
          <a:ext cx="0" cy="495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600075</xdr:colOff>
      <xdr:row>35</xdr:row>
      <xdr:rowOff>9525</xdr:rowOff>
    </xdr:from>
    <xdr:to>
      <xdr:col>8</xdr:col>
      <xdr:colOff>314325</xdr:colOff>
      <xdr:row>35</xdr:row>
      <xdr:rowOff>9525</xdr:rowOff>
    </xdr:to>
    <xdr:sp macro="" textlink="">
      <xdr:nvSpPr>
        <xdr:cNvPr id="1068" name="Line 44"/>
        <xdr:cNvSpPr>
          <a:spLocks noChangeShapeType="1"/>
        </xdr:cNvSpPr>
      </xdr:nvSpPr>
      <xdr:spPr bwMode="auto">
        <a:xfrm>
          <a:off x="4867275" y="5743575"/>
          <a:ext cx="3238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295275</xdr:colOff>
      <xdr:row>33</xdr:row>
      <xdr:rowOff>47625</xdr:rowOff>
    </xdr:from>
    <xdr:to>
      <xdr:col>9</xdr:col>
      <xdr:colOff>0</xdr:colOff>
      <xdr:row>33</xdr:row>
      <xdr:rowOff>47625</xdr:rowOff>
    </xdr:to>
    <xdr:sp macro="" textlink="">
      <xdr:nvSpPr>
        <xdr:cNvPr id="1070" name="Line 46"/>
        <xdr:cNvSpPr>
          <a:spLocks noChangeShapeType="1"/>
        </xdr:cNvSpPr>
      </xdr:nvSpPr>
      <xdr:spPr bwMode="auto">
        <a:xfrm>
          <a:off x="5172075" y="5457825"/>
          <a:ext cx="3143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314325</xdr:colOff>
      <xdr:row>26</xdr:row>
      <xdr:rowOff>0</xdr:rowOff>
    </xdr:to>
    <xdr:sp macro="" textlink="">
      <xdr:nvSpPr>
        <xdr:cNvPr id="1071" name="Line 47"/>
        <xdr:cNvSpPr>
          <a:spLocks noChangeShapeType="1"/>
        </xdr:cNvSpPr>
      </xdr:nvSpPr>
      <xdr:spPr bwMode="auto">
        <a:xfrm>
          <a:off x="4886325" y="4276725"/>
          <a:ext cx="3048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600075</xdr:colOff>
      <xdr:row>36</xdr:row>
      <xdr:rowOff>9525</xdr:rowOff>
    </xdr:from>
    <xdr:to>
      <xdr:col>12</xdr:col>
      <xdr:colOff>314325</xdr:colOff>
      <xdr:row>36</xdr:row>
      <xdr:rowOff>9525</xdr:rowOff>
    </xdr:to>
    <xdr:sp macro="" textlink="">
      <xdr:nvSpPr>
        <xdr:cNvPr id="1072" name="Line 48"/>
        <xdr:cNvSpPr>
          <a:spLocks noChangeShapeType="1"/>
        </xdr:cNvSpPr>
      </xdr:nvSpPr>
      <xdr:spPr bwMode="auto">
        <a:xfrm>
          <a:off x="7353300" y="5905500"/>
          <a:ext cx="3238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33</xdr:row>
      <xdr:rowOff>0</xdr:rowOff>
    </xdr:from>
    <xdr:to>
      <xdr:col>12</xdr:col>
      <xdr:colOff>323850</xdr:colOff>
      <xdr:row>33</xdr:row>
      <xdr:rowOff>0</xdr:rowOff>
    </xdr:to>
    <xdr:sp macro="" textlink="">
      <xdr:nvSpPr>
        <xdr:cNvPr id="1074" name="Line 50"/>
        <xdr:cNvSpPr>
          <a:spLocks noChangeShapeType="1"/>
        </xdr:cNvSpPr>
      </xdr:nvSpPr>
      <xdr:spPr bwMode="auto">
        <a:xfrm>
          <a:off x="7372350" y="5410200"/>
          <a:ext cx="3143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314325</xdr:colOff>
      <xdr:row>33</xdr:row>
      <xdr:rowOff>9525</xdr:rowOff>
    </xdr:from>
    <xdr:to>
      <xdr:col>12</xdr:col>
      <xdr:colOff>314325</xdr:colOff>
      <xdr:row>36</xdr:row>
      <xdr:rowOff>19050</xdr:rowOff>
    </xdr:to>
    <xdr:sp macro="" textlink="">
      <xdr:nvSpPr>
        <xdr:cNvPr id="1075" name="Line 51"/>
        <xdr:cNvSpPr>
          <a:spLocks noChangeShapeType="1"/>
        </xdr:cNvSpPr>
      </xdr:nvSpPr>
      <xdr:spPr bwMode="auto">
        <a:xfrm>
          <a:off x="7677150" y="5419725"/>
          <a:ext cx="0" cy="495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600075</xdr:colOff>
      <xdr:row>34</xdr:row>
      <xdr:rowOff>9525</xdr:rowOff>
    </xdr:from>
    <xdr:to>
      <xdr:col>16</xdr:col>
      <xdr:colOff>352425</xdr:colOff>
      <xdr:row>34</xdr:row>
      <xdr:rowOff>9525</xdr:rowOff>
    </xdr:to>
    <xdr:sp macro="" textlink="">
      <xdr:nvSpPr>
        <xdr:cNvPr id="1080" name="Line 56"/>
        <xdr:cNvSpPr>
          <a:spLocks noChangeShapeType="1"/>
        </xdr:cNvSpPr>
      </xdr:nvSpPr>
      <xdr:spPr bwMode="auto">
        <a:xfrm>
          <a:off x="9839325" y="5581650"/>
          <a:ext cx="3619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314325</xdr:colOff>
      <xdr:row>34</xdr:row>
      <xdr:rowOff>19050</xdr:rowOff>
    </xdr:from>
    <xdr:to>
      <xdr:col>13</xdr:col>
      <xdr:colOff>9525</xdr:colOff>
      <xdr:row>34</xdr:row>
      <xdr:rowOff>19050</xdr:rowOff>
    </xdr:to>
    <xdr:sp macro="" textlink="">
      <xdr:nvSpPr>
        <xdr:cNvPr id="1081" name="Line 57"/>
        <xdr:cNvSpPr>
          <a:spLocks noChangeShapeType="1"/>
        </xdr:cNvSpPr>
      </xdr:nvSpPr>
      <xdr:spPr bwMode="auto">
        <a:xfrm>
          <a:off x="7677150" y="5591175"/>
          <a:ext cx="3048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352425</xdr:colOff>
      <xdr:row>16</xdr:row>
      <xdr:rowOff>9525</xdr:rowOff>
    </xdr:from>
    <xdr:to>
      <xdr:col>16</xdr:col>
      <xdr:colOff>361950</xdr:colOff>
      <xdr:row>34</xdr:row>
      <xdr:rowOff>9525</xdr:rowOff>
    </xdr:to>
    <xdr:sp macro="" textlink="">
      <xdr:nvSpPr>
        <xdr:cNvPr id="1082" name="Line 58"/>
        <xdr:cNvSpPr>
          <a:spLocks noChangeShapeType="1"/>
        </xdr:cNvSpPr>
      </xdr:nvSpPr>
      <xdr:spPr bwMode="auto">
        <a:xfrm>
          <a:off x="10201275" y="2667000"/>
          <a:ext cx="9525" cy="2914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333375</xdr:colOff>
      <xdr:row>25</xdr:row>
      <xdr:rowOff>19050</xdr:rowOff>
    </xdr:from>
    <xdr:to>
      <xdr:col>17</xdr:col>
      <xdr:colOff>9525</xdr:colOff>
      <xdr:row>25</xdr:row>
      <xdr:rowOff>19050</xdr:rowOff>
    </xdr:to>
    <xdr:sp macro="" textlink="">
      <xdr:nvSpPr>
        <xdr:cNvPr id="1084" name="Line 60"/>
        <xdr:cNvSpPr>
          <a:spLocks noChangeShapeType="1"/>
        </xdr:cNvSpPr>
      </xdr:nvSpPr>
      <xdr:spPr bwMode="auto">
        <a:xfrm>
          <a:off x="10182225" y="4133850"/>
          <a:ext cx="2857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0</xdr:row>
          <xdr:rowOff>209550</xdr:rowOff>
        </xdr:from>
        <xdr:to>
          <xdr:col>9</xdr:col>
          <xdr:colOff>104775</xdr:colOff>
          <xdr:row>2</xdr:row>
          <xdr:rowOff>19050</xdr:rowOff>
        </xdr:to>
        <xdr:sp macro="" textlink="">
          <xdr:nvSpPr>
            <xdr:cNvPr id="1085" name="Drop Down 61" hidden="1">
              <a:extLst>
                <a:ext uri="{63B3BB69-23CF-44E3-9099-C40C66FF867C}">
                  <a14:compatExt spid="_x0000_s10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0</xdr:row>
          <xdr:rowOff>219075</xdr:rowOff>
        </xdr:from>
        <xdr:to>
          <xdr:col>11</xdr:col>
          <xdr:colOff>104775</xdr:colOff>
          <xdr:row>2</xdr:row>
          <xdr:rowOff>28575</xdr:rowOff>
        </xdr:to>
        <xdr:sp macro="" textlink="">
          <xdr:nvSpPr>
            <xdr:cNvPr id="1086" name="Drop Down 62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>
    <pageSetUpPr fitToPage="1"/>
  </sheetPr>
  <dimension ref="A1:I39"/>
  <sheetViews>
    <sheetView workbookViewId="0">
      <selection activeCell="C7" sqref="C7"/>
    </sheetView>
  </sheetViews>
  <sheetFormatPr defaultRowHeight="12.75" x14ac:dyDescent="0.2"/>
  <cols>
    <col min="1" max="1" width="23.28515625" customWidth="1"/>
    <col min="2" max="3" width="10.5703125" customWidth="1"/>
  </cols>
  <sheetData>
    <row r="1" spans="1:9" x14ac:dyDescent="0.2">
      <c r="A1" s="1" t="s">
        <v>32</v>
      </c>
      <c r="B1" s="1" t="s">
        <v>72</v>
      </c>
      <c r="C1" s="1" t="s">
        <v>73</v>
      </c>
      <c r="D1" s="3">
        <v>2005</v>
      </c>
      <c r="E1" s="3">
        <v>2004</v>
      </c>
      <c r="F1" s="3">
        <v>2003</v>
      </c>
      <c r="G1" s="3">
        <v>2002</v>
      </c>
      <c r="H1" s="3">
        <v>2001</v>
      </c>
      <c r="I1" s="3">
        <v>2000</v>
      </c>
    </row>
    <row r="2" spans="1:9" x14ac:dyDescent="0.2">
      <c r="A2" s="9" t="s">
        <v>0</v>
      </c>
      <c r="B2" s="9"/>
      <c r="C2" s="9"/>
      <c r="D2" s="10"/>
      <c r="E2" s="10"/>
      <c r="F2" s="10"/>
      <c r="G2" s="10"/>
      <c r="H2" s="10"/>
      <c r="I2" s="10"/>
    </row>
    <row r="3" spans="1:9" x14ac:dyDescent="0.2">
      <c r="A3" s="2" t="s">
        <v>1</v>
      </c>
      <c r="B3" s="2"/>
      <c r="C3" s="2"/>
    </row>
    <row r="4" spans="1:9" x14ac:dyDescent="0.2">
      <c r="A4" t="s">
        <v>2</v>
      </c>
      <c r="B4" s="5">
        <f ca="1">OFFSET(B4,0,TellerJaren1+1)</f>
        <v>2072</v>
      </c>
      <c r="C4" s="5">
        <f ca="1">OFFSET(C4,0,TellerJaren2)</f>
        <v>1565</v>
      </c>
      <c r="D4" s="5">
        <v>2072</v>
      </c>
      <c r="E4" s="5">
        <v>1903</v>
      </c>
      <c r="F4" s="5">
        <v>1734</v>
      </c>
      <c r="G4" s="5">
        <v>1565</v>
      </c>
      <c r="H4" s="5">
        <v>1396</v>
      </c>
      <c r="I4" s="5">
        <v>1227</v>
      </c>
    </row>
    <row r="5" spans="1:9" x14ac:dyDescent="0.2">
      <c r="A5" t="s">
        <v>3</v>
      </c>
      <c r="B5" s="5">
        <f ca="1">OFFSET(B5,0,TellerJaren1+1)</f>
        <v>1866</v>
      </c>
      <c r="C5" s="5">
        <f ca="1">OFFSET(C5,0,TellerJaren2)</f>
        <v>1347</v>
      </c>
      <c r="D5" s="5">
        <v>1866</v>
      </c>
      <c r="E5" s="5">
        <v>1693</v>
      </c>
      <c r="F5" s="5">
        <v>1520</v>
      </c>
      <c r="G5" s="5">
        <v>1347</v>
      </c>
      <c r="H5" s="5">
        <v>1174</v>
      </c>
      <c r="I5" s="5">
        <v>1001</v>
      </c>
    </row>
    <row r="6" spans="1:9" x14ac:dyDescent="0.2">
      <c r="A6" t="s">
        <v>4</v>
      </c>
      <c r="B6" s="5">
        <f ca="1">OFFSET(B6,0,TellerJaren1+1)</f>
        <v>358</v>
      </c>
      <c r="C6" s="5">
        <f ca="1">OFFSET(C6,0,TellerJaren2)</f>
        <v>232</v>
      </c>
      <c r="D6" s="5">
        <v>358</v>
      </c>
      <c r="E6" s="5">
        <v>316</v>
      </c>
      <c r="F6" s="5">
        <v>274</v>
      </c>
      <c r="G6" s="5">
        <v>232</v>
      </c>
      <c r="H6" s="5">
        <v>190</v>
      </c>
      <c r="I6" s="5">
        <v>148</v>
      </c>
    </row>
    <row r="7" spans="1:9" x14ac:dyDescent="0.2">
      <c r="A7" t="s">
        <v>5</v>
      </c>
      <c r="B7" s="5">
        <f ca="1">OFFSET(B7,0,TellerJaren1+1)</f>
        <v>275</v>
      </c>
      <c r="C7" s="5">
        <f ca="1">OFFSET(C7,0,TellerJaren2)</f>
        <v>392</v>
      </c>
      <c r="D7" s="5">
        <v>275</v>
      </c>
      <c r="E7" s="5">
        <v>314</v>
      </c>
      <c r="F7" s="5">
        <v>353</v>
      </c>
      <c r="G7" s="5">
        <v>392</v>
      </c>
      <c r="H7" s="5">
        <v>431</v>
      </c>
      <c r="I7" s="5">
        <v>470</v>
      </c>
    </row>
    <row r="8" spans="1:9" x14ac:dyDescent="0.2">
      <c r="A8" t="s">
        <v>6</v>
      </c>
      <c r="B8" s="6">
        <f ca="1">OFFSET(B8,0,TellerJaren1+1)</f>
        <v>98</v>
      </c>
      <c r="C8" s="6">
        <f ca="1">OFFSET(C8,0,TellerJaren2)</f>
        <v>92</v>
      </c>
      <c r="D8" s="6">
        <v>98</v>
      </c>
      <c r="E8" s="6">
        <v>96</v>
      </c>
      <c r="F8" s="6">
        <v>94</v>
      </c>
      <c r="G8" s="6">
        <v>92</v>
      </c>
      <c r="H8" s="6">
        <v>90</v>
      </c>
      <c r="I8" s="6">
        <v>88</v>
      </c>
    </row>
    <row r="9" spans="1:9" x14ac:dyDescent="0.2">
      <c r="A9" t="s">
        <v>7</v>
      </c>
      <c r="B9" s="5">
        <f t="shared" ref="B9:I9" ca="1" si="0">SUM(B4:B8)</f>
        <v>4669</v>
      </c>
      <c r="C9" s="5">
        <f t="shared" ca="1" si="0"/>
        <v>3628</v>
      </c>
      <c r="D9" s="5">
        <f t="shared" si="0"/>
        <v>4669</v>
      </c>
      <c r="E9" s="5">
        <f t="shared" si="0"/>
        <v>4322</v>
      </c>
      <c r="F9" s="5">
        <f t="shared" si="0"/>
        <v>3975</v>
      </c>
      <c r="G9" s="5">
        <f t="shared" si="0"/>
        <v>3628</v>
      </c>
      <c r="H9" s="5">
        <f t="shared" si="0"/>
        <v>3281</v>
      </c>
      <c r="I9" s="5">
        <f t="shared" si="0"/>
        <v>2934</v>
      </c>
    </row>
    <row r="10" spans="1:9" x14ac:dyDescent="0.2">
      <c r="A10" t="s">
        <v>8</v>
      </c>
      <c r="B10" s="5">
        <f ca="1">OFFSET(B10,0,TellerJaren1+1)</f>
        <v>2295</v>
      </c>
      <c r="C10" s="5">
        <f ca="1">OFFSET(C10,0,TellerJaren2)</f>
        <v>1578</v>
      </c>
      <c r="D10" s="6">
        <v>2295</v>
      </c>
      <c r="E10" s="6">
        <v>2056</v>
      </c>
      <c r="F10" s="6">
        <v>1817</v>
      </c>
      <c r="G10" s="6">
        <v>1578</v>
      </c>
      <c r="H10" s="6">
        <v>1339</v>
      </c>
      <c r="I10" s="6">
        <v>1100</v>
      </c>
    </row>
    <row r="11" spans="1:9" x14ac:dyDescent="0.2">
      <c r="A11" t="s">
        <v>9</v>
      </c>
      <c r="B11" s="7">
        <f t="shared" ref="B11:I11" ca="1" si="1">B9-B10</f>
        <v>2374</v>
      </c>
      <c r="C11" s="7">
        <f t="shared" ca="1" si="1"/>
        <v>2050</v>
      </c>
      <c r="D11" s="7">
        <f t="shared" si="1"/>
        <v>2374</v>
      </c>
      <c r="E11" s="7">
        <f t="shared" si="1"/>
        <v>2266</v>
      </c>
      <c r="F11" s="7">
        <f t="shared" si="1"/>
        <v>2158</v>
      </c>
      <c r="G11" s="7">
        <f t="shared" si="1"/>
        <v>2050</v>
      </c>
      <c r="H11" s="7">
        <f t="shared" si="1"/>
        <v>1942</v>
      </c>
      <c r="I11" s="7">
        <f t="shared" si="1"/>
        <v>1834</v>
      </c>
    </row>
    <row r="12" spans="1:9" x14ac:dyDescent="0.2">
      <c r="B12" s="5"/>
      <c r="C12" s="5"/>
      <c r="D12" s="5"/>
      <c r="E12" s="5"/>
      <c r="F12" s="5"/>
      <c r="G12" s="5"/>
      <c r="H12" s="5"/>
      <c r="I12" s="5"/>
    </row>
    <row r="13" spans="1:9" x14ac:dyDescent="0.2">
      <c r="A13" s="2" t="s">
        <v>10</v>
      </c>
      <c r="B13" s="5"/>
      <c r="C13" s="5"/>
      <c r="D13" s="5"/>
      <c r="E13" s="5"/>
      <c r="F13" s="5"/>
      <c r="G13" s="5"/>
      <c r="H13" s="5"/>
      <c r="I13" s="5"/>
    </row>
    <row r="14" spans="1:9" x14ac:dyDescent="0.2">
      <c r="A14" t="s">
        <v>13</v>
      </c>
      <c r="B14" s="5">
        <f ca="1">OFFSET(B14,0,TellerJaren1+1)</f>
        <v>289</v>
      </c>
      <c r="C14" s="5">
        <f ca="1">OFFSET(C14,0,TellerJaren2)</f>
        <v>322</v>
      </c>
      <c r="D14" s="5">
        <v>289</v>
      </c>
      <c r="E14" s="5">
        <v>300</v>
      </c>
      <c r="F14" s="5">
        <v>311</v>
      </c>
      <c r="G14" s="5">
        <v>322</v>
      </c>
      <c r="H14" s="5">
        <v>333</v>
      </c>
      <c r="I14" s="5">
        <v>344</v>
      </c>
    </row>
    <row r="15" spans="1:9" x14ac:dyDescent="0.2">
      <c r="A15" t="s">
        <v>14</v>
      </c>
      <c r="B15" s="5">
        <f ca="1">OFFSET(B15,0,TellerJaren1+1)</f>
        <v>503</v>
      </c>
      <c r="C15" s="5">
        <f ca="1">OFFSET(C15,0,TellerJaren2)</f>
        <v>89</v>
      </c>
      <c r="D15" s="5">
        <v>503</v>
      </c>
      <c r="E15" s="5">
        <v>365</v>
      </c>
      <c r="F15" s="5">
        <v>227</v>
      </c>
      <c r="G15" s="5">
        <v>89</v>
      </c>
      <c r="H15" s="5">
        <v>-49</v>
      </c>
      <c r="I15" s="5">
        <v>-187</v>
      </c>
    </row>
    <row r="16" spans="1:9" x14ac:dyDescent="0.2">
      <c r="A16" t="s">
        <v>12</v>
      </c>
      <c r="B16" s="5">
        <f ca="1">OFFSET(B16,0,TellerJaren1+1)</f>
        <v>68</v>
      </c>
      <c r="C16" s="5">
        <f ca="1">OFFSET(C16,0,TellerJaren2)</f>
        <v>17</v>
      </c>
      <c r="D16" s="5">
        <v>68</v>
      </c>
      <c r="E16" s="5">
        <v>51</v>
      </c>
      <c r="F16" s="5">
        <v>34</v>
      </c>
      <c r="G16" s="5">
        <v>17</v>
      </c>
      <c r="H16" s="5">
        <v>0</v>
      </c>
      <c r="I16" s="5">
        <v>-17</v>
      </c>
    </row>
    <row r="17" spans="1:9" x14ac:dyDescent="0.2">
      <c r="A17" t="s">
        <v>11</v>
      </c>
      <c r="B17" s="5">
        <f ca="1">OFFSET(B17,0,TellerJaren1+1)</f>
        <v>363</v>
      </c>
      <c r="C17" s="5">
        <f ca="1">OFFSET(C17,0,TellerJaren2)</f>
        <v>138</v>
      </c>
      <c r="D17" s="6">
        <v>363</v>
      </c>
      <c r="E17" s="6">
        <v>288</v>
      </c>
      <c r="F17" s="6">
        <v>213</v>
      </c>
      <c r="G17" s="6">
        <v>138</v>
      </c>
      <c r="H17" s="6">
        <v>63</v>
      </c>
      <c r="I17" s="6">
        <v>-12</v>
      </c>
    </row>
    <row r="18" spans="1:9" x14ac:dyDescent="0.2">
      <c r="A18" t="s">
        <v>15</v>
      </c>
      <c r="B18" s="7">
        <f t="shared" ref="B18:I18" ca="1" si="2">SUM(B14:B17)</f>
        <v>1223</v>
      </c>
      <c r="C18" s="7">
        <f t="shared" ca="1" si="2"/>
        <v>566</v>
      </c>
      <c r="D18" s="7">
        <f t="shared" si="2"/>
        <v>1223</v>
      </c>
      <c r="E18" s="7">
        <f t="shared" si="2"/>
        <v>1004</v>
      </c>
      <c r="F18" s="7">
        <f t="shared" si="2"/>
        <v>785</v>
      </c>
      <c r="G18" s="7">
        <f t="shared" si="2"/>
        <v>566</v>
      </c>
      <c r="H18" s="7">
        <f t="shared" si="2"/>
        <v>347</v>
      </c>
      <c r="I18" s="7">
        <f t="shared" si="2"/>
        <v>128</v>
      </c>
    </row>
    <row r="19" spans="1:9" ht="13.5" thickBot="1" x14ac:dyDescent="0.25">
      <c r="A19" s="1" t="s">
        <v>30</v>
      </c>
      <c r="B19" s="8">
        <f t="shared" ref="B19:I19" ca="1" si="3">B11+B18</f>
        <v>3597</v>
      </c>
      <c r="C19" s="8">
        <f t="shared" ca="1" si="3"/>
        <v>2616</v>
      </c>
      <c r="D19" s="8">
        <f t="shared" si="3"/>
        <v>3597</v>
      </c>
      <c r="E19" s="8">
        <f t="shared" si="3"/>
        <v>3270</v>
      </c>
      <c r="F19" s="8">
        <f t="shared" si="3"/>
        <v>2943</v>
      </c>
      <c r="G19" s="8">
        <f t="shared" si="3"/>
        <v>2616</v>
      </c>
      <c r="H19" s="8">
        <f t="shared" si="3"/>
        <v>2289</v>
      </c>
      <c r="I19" s="8">
        <f t="shared" si="3"/>
        <v>1962</v>
      </c>
    </row>
    <row r="20" spans="1:9" ht="13.5" thickTop="1" x14ac:dyDescent="0.2">
      <c r="B20" s="5"/>
      <c r="C20" s="5"/>
      <c r="D20" s="5"/>
      <c r="E20" s="5"/>
      <c r="F20" s="5"/>
      <c r="G20" s="5"/>
      <c r="H20" s="5"/>
      <c r="I20" s="5"/>
    </row>
    <row r="21" spans="1:9" x14ac:dyDescent="0.2">
      <c r="A21" s="9" t="s">
        <v>16</v>
      </c>
      <c r="B21" s="11"/>
      <c r="C21" s="11"/>
      <c r="D21" s="11"/>
      <c r="E21" s="11"/>
      <c r="F21" s="11"/>
      <c r="G21" s="11"/>
      <c r="H21" s="11"/>
      <c r="I21" s="11"/>
    </row>
    <row r="22" spans="1:9" x14ac:dyDescent="0.2">
      <c r="A22" s="2" t="s">
        <v>17</v>
      </c>
      <c r="B22" s="5"/>
      <c r="C22" s="5"/>
      <c r="D22" s="5"/>
      <c r="E22" s="5"/>
      <c r="F22" s="5"/>
      <c r="G22" s="5"/>
      <c r="H22" s="5"/>
      <c r="I22" s="5"/>
    </row>
    <row r="23" spans="1:9" x14ac:dyDescent="0.2">
      <c r="A23" t="s">
        <v>18</v>
      </c>
      <c r="B23" s="5">
        <f ca="1">OFFSET(B23,0,TellerJaren1+1)</f>
        <v>191</v>
      </c>
      <c r="C23" s="5">
        <f ca="1">OFFSET(C23,0,TellerJaren2)</f>
        <v>188</v>
      </c>
      <c r="D23" s="5">
        <v>191</v>
      </c>
      <c r="E23" s="5">
        <v>190</v>
      </c>
      <c r="F23" s="5">
        <v>189</v>
      </c>
      <c r="G23" s="5">
        <v>188</v>
      </c>
      <c r="H23" s="5">
        <v>187</v>
      </c>
      <c r="I23" s="5">
        <v>186</v>
      </c>
    </row>
    <row r="24" spans="1:9" x14ac:dyDescent="0.2">
      <c r="A24" t="s">
        <v>19</v>
      </c>
      <c r="B24" s="5">
        <f ca="1">OFFSET(B24,0,TellerJaren1+1)</f>
        <v>200</v>
      </c>
      <c r="C24" s="5">
        <f ca="1">OFFSET(C24,0,TellerJaren2)</f>
        <v>200</v>
      </c>
      <c r="D24" s="5">
        <v>200</v>
      </c>
      <c r="E24" s="5">
        <v>200</v>
      </c>
      <c r="F24" s="5">
        <v>200</v>
      </c>
      <c r="G24" s="5">
        <v>200</v>
      </c>
      <c r="H24" s="5">
        <v>200</v>
      </c>
      <c r="I24" s="5">
        <v>200</v>
      </c>
    </row>
    <row r="25" spans="1:9" x14ac:dyDescent="0.2">
      <c r="A25" t="s">
        <v>20</v>
      </c>
      <c r="B25" s="5">
        <f ca="1">OFFSET(B25,0,TellerJaren1+1)</f>
        <v>428</v>
      </c>
      <c r="C25" s="5">
        <f ca="1">OFFSET(C25,0,TellerJaren2)</f>
        <v>398</v>
      </c>
      <c r="D25" s="5">
        <v>428</v>
      </c>
      <c r="E25" s="5">
        <v>418</v>
      </c>
      <c r="F25" s="5">
        <v>408</v>
      </c>
      <c r="G25" s="5">
        <v>398</v>
      </c>
      <c r="H25" s="5">
        <v>388</v>
      </c>
      <c r="I25" s="5">
        <v>378</v>
      </c>
    </row>
    <row r="26" spans="1:9" x14ac:dyDescent="0.2">
      <c r="A26" t="s">
        <v>21</v>
      </c>
      <c r="B26" s="5">
        <f ca="1">OFFSET(B26,0,TellerJaren1+1)</f>
        <v>1135</v>
      </c>
      <c r="C26" s="5">
        <f ca="1">OFFSET(C26,0,TellerJaren2)</f>
        <v>766</v>
      </c>
      <c r="D26" s="6">
        <v>1135</v>
      </c>
      <c r="E26" s="6">
        <v>1012</v>
      </c>
      <c r="F26" s="6">
        <v>889</v>
      </c>
      <c r="G26" s="6">
        <v>766</v>
      </c>
      <c r="H26" s="6">
        <v>643</v>
      </c>
      <c r="I26" s="6">
        <v>520</v>
      </c>
    </row>
    <row r="27" spans="1:9" x14ac:dyDescent="0.2">
      <c r="A27" t="s">
        <v>22</v>
      </c>
      <c r="B27" s="7">
        <f t="shared" ref="B27:I27" ca="1" si="4">SUM(B23:B26)</f>
        <v>1954</v>
      </c>
      <c r="C27" s="7">
        <f t="shared" ca="1" si="4"/>
        <v>1552</v>
      </c>
      <c r="D27" s="7">
        <f t="shared" si="4"/>
        <v>1954</v>
      </c>
      <c r="E27" s="7">
        <f t="shared" si="4"/>
        <v>1820</v>
      </c>
      <c r="F27" s="7">
        <f t="shared" si="4"/>
        <v>1686</v>
      </c>
      <c r="G27" s="7">
        <f t="shared" si="4"/>
        <v>1552</v>
      </c>
      <c r="H27" s="7">
        <f t="shared" si="4"/>
        <v>1418</v>
      </c>
      <c r="I27" s="7">
        <f t="shared" si="4"/>
        <v>1284</v>
      </c>
    </row>
    <row r="28" spans="1:9" x14ac:dyDescent="0.2">
      <c r="B28" s="5"/>
      <c r="C28" s="5"/>
      <c r="D28" s="5"/>
      <c r="E28" s="5"/>
      <c r="F28" s="5"/>
      <c r="G28" s="5"/>
      <c r="H28" s="5"/>
      <c r="I28" s="5"/>
    </row>
    <row r="29" spans="1:9" x14ac:dyDescent="0.2">
      <c r="A29" s="2" t="s">
        <v>23</v>
      </c>
      <c r="B29" s="5"/>
      <c r="C29" s="5"/>
      <c r="D29" s="5"/>
      <c r="E29" s="5"/>
      <c r="F29" s="5"/>
      <c r="G29" s="5"/>
      <c r="H29" s="5"/>
      <c r="I29" s="5"/>
    </row>
    <row r="30" spans="1:9" x14ac:dyDescent="0.2">
      <c r="A30" t="s">
        <v>24</v>
      </c>
      <c r="B30" s="6">
        <f ca="1">OFFSET(B30,0,TellerJaren1+1)</f>
        <v>1023</v>
      </c>
      <c r="C30" s="6">
        <f ca="1">OFFSET(C30,0,TellerJaren2)</f>
        <v>855</v>
      </c>
      <c r="D30" s="6">
        <v>1023</v>
      </c>
      <c r="E30" s="6">
        <v>967</v>
      </c>
      <c r="F30" s="6">
        <v>911</v>
      </c>
      <c r="G30" s="6">
        <v>855</v>
      </c>
      <c r="H30" s="6">
        <v>799</v>
      </c>
      <c r="I30" s="6">
        <v>743</v>
      </c>
    </row>
    <row r="31" spans="1:9" x14ac:dyDescent="0.2">
      <c r="B31" s="5"/>
      <c r="C31" s="5"/>
      <c r="D31" s="5"/>
      <c r="E31" s="5"/>
      <c r="F31" s="5"/>
      <c r="G31" s="5"/>
      <c r="H31" s="5"/>
      <c r="I31" s="5"/>
    </row>
    <row r="32" spans="1:9" x14ac:dyDescent="0.2">
      <c r="A32" t="s">
        <v>25</v>
      </c>
      <c r="B32" s="5">
        <f ca="1">OFFSET(B32,0,TellerJaren1+1)</f>
        <v>159</v>
      </c>
      <c r="C32" s="5">
        <f ca="1">OFFSET(C32,0,TellerJaren2)</f>
        <v>24</v>
      </c>
      <c r="D32" s="5">
        <v>159</v>
      </c>
      <c r="E32" s="5">
        <v>114</v>
      </c>
      <c r="F32" s="5">
        <v>69</v>
      </c>
      <c r="G32" s="5">
        <v>24</v>
      </c>
      <c r="H32" s="5">
        <v>-21</v>
      </c>
      <c r="I32" s="5">
        <v>-66</v>
      </c>
    </row>
    <row r="33" spans="1:9" x14ac:dyDescent="0.2">
      <c r="A33" t="s">
        <v>28</v>
      </c>
      <c r="B33" s="5">
        <f ca="1">OFFSET(B33,0,TellerJaren1+1)</f>
        <v>79</v>
      </c>
      <c r="C33" s="5">
        <f ca="1">OFFSET(C33,0,TellerJaren2)</f>
        <v>139</v>
      </c>
      <c r="D33" s="5">
        <v>79</v>
      </c>
      <c r="E33" s="5">
        <v>99</v>
      </c>
      <c r="F33" s="5">
        <v>119</v>
      </c>
      <c r="G33" s="5">
        <v>139</v>
      </c>
      <c r="H33" s="5">
        <v>159</v>
      </c>
      <c r="I33" s="5">
        <v>179</v>
      </c>
    </row>
    <row r="34" spans="1:9" x14ac:dyDescent="0.2">
      <c r="A34" t="s">
        <v>27</v>
      </c>
      <c r="B34" s="5">
        <f ca="1">OFFSET(B34,0,TellerJaren1+1)</f>
        <v>382</v>
      </c>
      <c r="C34" s="5">
        <f ca="1">OFFSET(C34,0,TellerJaren2)</f>
        <v>46</v>
      </c>
      <c r="D34" s="6">
        <v>382</v>
      </c>
      <c r="E34" s="6">
        <v>270</v>
      </c>
      <c r="F34" s="6">
        <v>158</v>
      </c>
      <c r="G34" s="6">
        <v>46</v>
      </c>
      <c r="H34" s="6">
        <v>-66</v>
      </c>
      <c r="I34" s="6">
        <v>-178</v>
      </c>
    </row>
    <row r="35" spans="1:9" x14ac:dyDescent="0.2">
      <c r="A35" t="s">
        <v>26</v>
      </c>
      <c r="B35" s="7">
        <f t="shared" ref="B35:I35" ca="1" si="5">SUM(B32:B34)</f>
        <v>620</v>
      </c>
      <c r="C35" s="7">
        <f t="shared" ca="1" si="5"/>
        <v>209</v>
      </c>
      <c r="D35" s="7">
        <f t="shared" si="5"/>
        <v>620</v>
      </c>
      <c r="E35" s="7">
        <f t="shared" si="5"/>
        <v>483</v>
      </c>
      <c r="F35" s="7">
        <f t="shared" si="5"/>
        <v>346</v>
      </c>
      <c r="G35" s="7">
        <f t="shared" si="5"/>
        <v>209</v>
      </c>
      <c r="H35" s="7">
        <f t="shared" si="5"/>
        <v>72</v>
      </c>
      <c r="I35" s="7">
        <f t="shared" si="5"/>
        <v>-65</v>
      </c>
    </row>
    <row r="36" spans="1:9" x14ac:dyDescent="0.2">
      <c r="B36" s="6"/>
      <c r="C36" s="6"/>
      <c r="D36" s="6"/>
      <c r="E36" s="6"/>
      <c r="F36" s="6"/>
      <c r="G36" s="6"/>
      <c r="H36" s="6"/>
      <c r="I36" s="6"/>
    </row>
    <row r="37" spans="1:9" x14ac:dyDescent="0.2">
      <c r="A37" t="s">
        <v>29</v>
      </c>
      <c r="B37" s="6">
        <f t="shared" ref="B37:I37" ca="1" si="6">B30+B35</f>
        <v>1643</v>
      </c>
      <c r="C37" s="6">
        <f t="shared" ca="1" si="6"/>
        <v>1064</v>
      </c>
      <c r="D37" s="6">
        <f t="shared" si="6"/>
        <v>1643</v>
      </c>
      <c r="E37" s="6">
        <f t="shared" si="6"/>
        <v>1450</v>
      </c>
      <c r="F37" s="6">
        <f t="shared" si="6"/>
        <v>1257</v>
      </c>
      <c r="G37" s="6">
        <f t="shared" si="6"/>
        <v>1064</v>
      </c>
      <c r="H37" s="6">
        <f t="shared" si="6"/>
        <v>871</v>
      </c>
      <c r="I37" s="6">
        <f t="shared" si="6"/>
        <v>678</v>
      </c>
    </row>
    <row r="38" spans="1:9" ht="13.5" thickBot="1" x14ac:dyDescent="0.25">
      <c r="A38" s="1" t="s">
        <v>31</v>
      </c>
      <c r="B38" s="8">
        <f t="shared" ref="B38:I38" ca="1" si="7">B27+B37</f>
        <v>3597</v>
      </c>
      <c r="C38" s="8">
        <f t="shared" ca="1" si="7"/>
        <v>2616</v>
      </c>
      <c r="D38" s="8">
        <f t="shared" si="7"/>
        <v>3597</v>
      </c>
      <c r="E38" s="8">
        <f t="shared" si="7"/>
        <v>3270</v>
      </c>
      <c r="F38" s="8">
        <f t="shared" si="7"/>
        <v>2943</v>
      </c>
      <c r="G38" s="8">
        <f t="shared" si="7"/>
        <v>2616</v>
      </c>
      <c r="H38" s="8">
        <f t="shared" si="7"/>
        <v>2289</v>
      </c>
      <c r="I38" s="8">
        <f t="shared" si="7"/>
        <v>1962</v>
      </c>
    </row>
    <row r="39" spans="1:9" ht="13.5" thickTop="1" x14ac:dyDescent="0.2"/>
  </sheetData>
  <phoneticPr fontId="0" type="noConversion"/>
  <pageMargins left="0.75" right="0.75" top="1" bottom="1" header="0.5" footer="0.5"/>
  <pageSetup paperSize="9" scale="87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>
    <pageSetUpPr fitToPage="1"/>
  </sheetPr>
  <dimension ref="A1:I19"/>
  <sheetViews>
    <sheetView zoomScale="150" workbookViewId="0">
      <selection activeCell="B4" sqref="B4"/>
    </sheetView>
  </sheetViews>
  <sheetFormatPr defaultRowHeight="12.75" x14ac:dyDescent="0.2"/>
  <cols>
    <col min="1" max="1" width="40.85546875" bestFit="1" customWidth="1"/>
    <col min="2" max="2" width="9.28515625" customWidth="1"/>
  </cols>
  <sheetData>
    <row r="1" spans="1:9" x14ac:dyDescent="0.2">
      <c r="A1" s="1" t="s">
        <v>33</v>
      </c>
      <c r="B1" s="1" t="s">
        <v>72</v>
      </c>
      <c r="C1" s="1" t="s">
        <v>73</v>
      </c>
      <c r="D1" s="3">
        <v>2005</v>
      </c>
      <c r="E1" s="3">
        <v>2004</v>
      </c>
      <c r="F1" s="3">
        <v>2003</v>
      </c>
      <c r="G1" s="3">
        <v>2002</v>
      </c>
      <c r="H1" s="3">
        <v>2001</v>
      </c>
      <c r="I1" s="3">
        <v>2000</v>
      </c>
    </row>
    <row r="2" spans="1:9" x14ac:dyDescent="0.2">
      <c r="A2" s="12"/>
      <c r="B2" s="12"/>
      <c r="C2" s="9"/>
      <c r="D2" s="10"/>
      <c r="E2" s="10"/>
      <c r="F2" s="10"/>
      <c r="G2" s="10"/>
      <c r="H2" s="10"/>
      <c r="I2" s="10"/>
    </row>
    <row r="3" spans="1:9" x14ac:dyDescent="0.2">
      <c r="A3" s="1" t="s">
        <v>35</v>
      </c>
      <c r="B3" s="5">
        <f ca="1">OFFSET(B3,0,TellerJaren1+1)</f>
        <v>3074</v>
      </c>
      <c r="C3" s="5">
        <f ca="1">OFFSET(C3,0,TellerJaren2)</f>
        <v>1553</v>
      </c>
      <c r="D3" s="5">
        <v>3074</v>
      </c>
      <c r="E3" s="5">
        <v>2567</v>
      </c>
      <c r="F3" s="5">
        <v>2060</v>
      </c>
      <c r="G3" s="5">
        <v>1553</v>
      </c>
      <c r="H3" s="5">
        <v>1046</v>
      </c>
      <c r="I3" s="5">
        <v>539</v>
      </c>
    </row>
    <row r="4" spans="1:9" x14ac:dyDescent="0.2">
      <c r="A4" t="s">
        <v>34</v>
      </c>
      <c r="B4" s="5">
        <f ca="1">OFFSET(B4,0,TellerJaren1+1)</f>
        <v>2088</v>
      </c>
      <c r="C4" s="5">
        <f ca="1">OFFSET(C4,0,TellerJaren2)</f>
        <v>957</v>
      </c>
      <c r="D4" s="6">
        <v>2088</v>
      </c>
      <c r="E4" s="5">
        <v>1711</v>
      </c>
      <c r="F4" s="6">
        <v>1334</v>
      </c>
      <c r="G4" s="5">
        <v>957</v>
      </c>
      <c r="H4" s="6">
        <v>580</v>
      </c>
      <c r="I4" s="5">
        <v>203</v>
      </c>
    </row>
    <row r="5" spans="1:9" x14ac:dyDescent="0.2">
      <c r="A5" s="1" t="s">
        <v>36</v>
      </c>
      <c r="B5" s="7">
        <f t="shared" ref="B5:I5" ca="1" si="0">B3-B4</f>
        <v>986</v>
      </c>
      <c r="C5" s="7">
        <f t="shared" ca="1" si="0"/>
        <v>596</v>
      </c>
      <c r="D5" s="7">
        <f t="shared" si="0"/>
        <v>986</v>
      </c>
      <c r="E5" s="7">
        <f t="shared" si="0"/>
        <v>856</v>
      </c>
      <c r="F5" s="7">
        <f t="shared" si="0"/>
        <v>726</v>
      </c>
      <c r="G5" s="7">
        <f t="shared" si="0"/>
        <v>596</v>
      </c>
      <c r="H5" s="7">
        <f t="shared" si="0"/>
        <v>466</v>
      </c>
      <c r="I5" s="7">
        <f t="shared" si="0"/>
        <v>336</v>
      </c>
    </row>
    <row r="6" spans="1:9" x14ac:dyDescent="0.2">
      <c r="A6" t="s">
        <v>37</v>
      </c>
      <c r="B6" s="5"/>
      <c r="C6" s="5"/>
      <c r="D6" s="5"/>
      <c r="E6" s="5"/>
      <c r="F6" s="5"/>
      <c r="G6" s="5"/>
      <c r="H6" s="5"/>
      <c r="I6" s="5"/>
    </row>
    <row r="7" spans="1:9" x14ac:dyDescent="0.2">
      <c r="A7" t="s">
        <v>38</v>
      </c>
      <c r="B7" s="5">
        <f ca="1">OFFSET(B7,0,TellerJaren1+1)</f>
        <v>100</v>
      </c>
      <c r="C7" s="5">
        <f ca="1">OFFSET(C7,0,TellerJaren2)</f>
        <v>124</v>
      </c>
      <c r="D7" s="5">
        <v>100</v>
      </c>
      <c r="E7" s="5">
        <v>108</v>
      </c>
      <c r="F7" s="5">
        <v>116</v>
      </c>
      <c r="G7" s="5">
        <v>124</v>
      </c>
      <c r="H7" s="5">
        <v>132</v>
      </c>
      <c r="I7" s="5">
        <v>140</v>
      </c>
    </row>
    <row r="8" spans="1:9" x14ac:dyDescent="0.2">
      <c r="A8" t="s">
        <v>39</v>
      </c>
      <c r="B8" s="5">
        <f ca="1">OFFSET(B8,0,TellerJaren1+1)</f>
        <v>194</v>
      </c>
      <c r="C8" s="5">
        <f ca="1">OFFSET(C8,0,TellerJaren2)</f>
        <v>173</v>
      </c>
      <c r="D8" s="5">
        <v>194</v>
      </c>
      <c r="E8" s="5">
        <v>187</v>
      </c>
      <c r="F8" s="5">
        <v>180</v>
      </c>
      <c r="G8" s="5">
        <v>173</v>
      </c>
      <c r="H8" s="5">
        <v>166</v>
      </c>
      <c r="I8" s="5">
        <v>159</v>
      </c>
    </row>
    <row r="9" spans="1:9" x14ac:dyDescent="0.2">
      <c r="A9" t="s">
        <v>40</v>
      </c>
      <c r="B9" s="5">
        <f ca="1">OFFSET(B9,0,TellerJaren1+1)</f>
        <v>35</v>
      </c>
      <c r="C9" s="5">
        <f ca="1">OFFSET(C9,0,TellerJaren2)</f>
        <v>35</v>
      </c>
      <c r="D9" s="5">
        <v>35</v>
      </c>
      <c r="E9" s="5">
        <v>35</v>
      </c>
      <c r="F9" s="5">
        <v>35</v>
      </c>
      <c r="G9" s="5">
        <v>35</v>
      </c>
      <c r="H9" s="5">
        <v>35</v>
      </c>
      <c r="I9" s="5">
        <v>35</v>
      </c>
    </row>
    <row r="10" spans="1:9" x14ac:dyDescent="0.2">
      <c r="A10" t="s">
        <v>41</v>
      </c>
      <c r="B10" s="6">
        <f ca="1">OFFSET(B10,0,TellerJaren1+1)</f>
        <v>239</v>
      </c>
      <c r="C10" s="6">
        <f ca="1">OFFSET(C10,0,TellerJaren2)</f>
        <v>191</v>
      </c>
      <c r="D10" s="6">
        <v>239</v>
      </c>
      <c r="E10" s="6">
        <v>223</v>
      </c>
      <c r="F10" s="6">
        <v>207</v>
      </c>
      <c r="G10" s="6">
        <v>191</v>
      </c>
      <c r="H10" s="6">
        <v>175</v>
      </c>
      <c r="I10" s="6">
        <v>159</v>
      </c>
    </row>
    <row r="11" spans="1:9" x14ac:dyDescent="0.2">
      <c r="A11" s="1" t="s">
        <v>42</v>
      </c>
      <c r="B11" s="6">
        <f t="shared" ref="B11:I11" ca="1" si="1">SUM(B7:B10)</f>
        <v>568</v>
      </c>
      <c r="C11" s="6">
        <f t="shared" ca="1" si="1"/>
        <v>523</v>
      </c>
      <c r="D11" s="6">
        <f t="shared" si="1"/>
        <v>568</v>
      </c>
      <c r="E11" s="6">
        <f t="shared" si="1"/>
        <v>553</v>
      </c>
      <c r="F11" s="6">
        <f t="shared" si="1"/>
        <v>538</v>
      </c>
      <c r="G11" s="6">
        <f t="shared" si="1"/>
        <v>523</v>
      </c>
      <c r="H11" s="6">
        <f t="shared" si="1"/>
        <v>508</v>
      </c>
      <c r="I11" s="6">
        <f t="shared" si="1"/>
        <v>493</v>
      </c>
    </row>
    <row r="12" spans="1:9" x14ac:dyDescent="0.2">
      <c r="A12" s="1" t="s">
        <v>43</v>
      </c>
      <c r="B12" s="5">
        <f t="shared" ref="B12:I12" ca="1" si="2">B5-B11</f>
        <v>418</v>
      </c>
      <c r="C12" s="5">
        <f t="shared" ca="1" si="2"/>
        <v>73</v>
      </c>
      <c r="D12" s="5">
        <f t="shared" si="2"/>
        <v>418</v>
      </c>
      <c r="E12" s="5">
        <f t="shared" si="2"/>
        <v>303</v>
      </c>
      <c r="F12" s="5">
        <f t="shared" si="2"/>
        <v>188</v>
      </c>
      <c r="G12" s="5">
        <f t="shared" si="2"/>
        <v>73</v>
      </c>
      <c r="H12" s="5">
        <f t="shared" si="2"/>
        <v>-42</v>
      </c>
      <c r="I12" s="5">
        <f t="shared" si="2"/>
        <v>-157</v>
      </c>
    </row>
    <row r="13" spans="1:9" x14ac:dyDescent="0.2">
      <c r="A13" t="s">
        <v>44</v>
      </c>
      <c r="B13" s="6">
        <f ca="1">OFFSET(B13,0,TellerJaren1+1)</f>
        <v>93</v>
      </c>
      <c r="C13" s="6">
        <f ca="1">OFFSET(C13,0,TellerJaren2)</f>
        <v>87</v>
      </c>
      <c r="D13" s="6">
        <v>93</v>
      </c>
      <c r="E13" s="6">
        <v>91</v>
      </c>
      <c r="F13" s="6">
        <v>89</v>
      </c>
      <c r="G13" s="6">
        <v>87</v>
      </c>
      <c r="H13" s="6">
        <v>85</v>
      </c>
      <c r="I13" s="6">
        <v>83</v>
      </c>
    </row>
    <row r="14" spans="1:9" x14ac:dyDescent="0.2">
      <c r="A14" s="1" t="s">
        <v>45</v>
      </c>
      <c r="B14" s="5">
        <f t="shared" ref="B14:I14" ca="1" si="3">B12-B13</f>
        <v>325</v>
      </c>
      <c r="C14" s="5">
        <f t="shared" ca="1" si="3"/>
        <v>-14</v>
      </c>
      <c r="D14" s="5">
        <f t="shared" si="3"/>
        <v>325</v>
      </c>
      <c r="E14" s="5">
        <f t="shared" si="3"/>
        <v>212</v>
      </c>
      <c r="F14" s="5">
        <f t="shared" si="3"/>
        <v>99</v>
      </c>
      <c r="G14" s="5">
        <f t="shared" si="3"/>
        <v>-14</v>
      </c>
      <c r="H14" s="5">
        <f t="shared" si="3"/>
        <v>-127</v>
      </c>
      <c r="I14" s="5">
        <f t="shared" si="3"/>
        <v>-240</v>
      </c>
    </row>
    <row r="15" spans="1:9" x14ac:dyDescent="0.2">
      <c r="A15" t="s">
        <v>46</v>
      </c>
      <c r="B15" s="6">
        <f ca="1">OFFSET(B15,0,TellerJaren1+1)</f>
        <v>94</v>
      </c>
      <c r="C15" s="6">
        <f ca="1">OFFSET(C15,0,TellerJaren2)</f>
        <v>4</v>
      </c>
      <c r="D15" s="6">
        <v>94</v>
      </c>
      <c r="E15" s="6">
        <v>64</v>
      </c>
      <c r="F15" s="6">
        <v>34</v>
      </c>
      <c r="G15" s="6">
        <v>4</v>
      </c>
      <c r="H15" s="6">
        <v>-26</v>
      </c>
      <c r="I15" s="6">
        <v>-56</v>
      </c>
    </row>
    <row r="16" spans="1:9" x14ac:dyDescent="0.2">
      <c r="A16" s="1" t="s">
        <v>47</v>
      </c>
      <c r="B16" s="5">
        <f t="shared" ref="B16:I16" ca="1" si="4">B14-B15</f>
        <v>231</v>
      </c>
      <c r="C16" s="5">
        <f t="shared" ca="1" si="4"/>
        <v>-18</v>
      </c>
      <c r="D16" s="5">
        <f t="shared" si="4"/>
        <v>231</v>
      </c>
      <c r="E16" s="5">
        <f t="shared" si="4"/>
        <v>148</v>
      </c>
      <c r="F16" s="5">
        <f t="shared" si="4"/>
        <v>65</v>
      </c>
      <c r="G16" s="5">
        <f t="shared" si="4"/>
        <v>-18</v>
      </c>
      <c r="H16" s="5">
        <f t="shared" si="4"/>
        <v>-101</v>
      </c>
      <c r="I16" s="5">
        <f t="shared" si="4"/>
        <v>-184</v>
      </c>
    </row>
    <row r="17" spans="1:9" x14ac:dyDescent="0.2">
      <c r="A17" t="s">
        <v>48</v>
      </c>
      <c r="B17" s="5">
        <f ca="1">OFFSET(B17,0,TellerJaren1+1)</f>
        <v>10</v>
      </c>
      <c r="C17" s="5">
        <f ca="1">OFFSET(C17,0,TellerJaren2)</f>
        <v>10</v>
      </c>
      <c r="D17" s="5">
        <v>10</v>
      </c>
      <c r="E17" s="5">
        <v>10</v>
      </c>
      <c r="F17" s="5">
        <v>10</v>
      </c>
      <c r="G17" s="5">
        <v>10</v>
      </c>
      <c r="H17" s="5">
        <v>10</v>
      </c>
      <c r="I17" s="5">
        <v>10</v>
      </c>
    </row>
    <row r="18" spans="1:9" ht="13.5" thickBot="1" x14ac:dyDescent="0.25">
      <c r="A18" s="1" t="s">
        <v>49</v>
      </c>
      <c r="B18" s="8">
        <f t="shared" ref="B18:I18" ca="1" si="5">B16-B17</f>
        <v>221</v>
      </c>
      <c r="C18" s="8">
        <f t="shared" ca="1" si="5"/>
        <v>-28</v>
      </c>
      <c r="D18" s="8">
        <f t="shared" si="5"/>
        <v>221</v>
      </c>
      <c r="E18" s="8">
        <f t="shared" si="5"/>
        <v>138</v>
      </c>
      <c r="F18" s="8">
        <f t="shared" si="5"/>
        <v>55</v>
      </c>
      <c r="G18" s="8">
        <f t="shared" si="5"/>
        <v>-28</v>
      </c>
      <c r="H18" s="8">
        <f t="shared" si="5"/>
        <v>-111</v>
      </c>
      <c r="I18" s="8">
        <f t="shared" si="5"/>
        <v>-194</v>
      </c>
    </row>
    <row r="19" spans="1:9" ht="13.5" thickTop="1" x14ac:dyDescent="0.2"/>
  </sheetData>
  <phoneticPr fontId="0" type="noConversion"/>
  <pageMargins left="0.75" right="0.75" top="1" bottom="1" header="0.5" footer="0.5"/>
  <pageSetup paperSize="9" scale="76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3">
    <pageSetUpPr fitToPage="1"/>
  </sheetPr>
  <dimension ref="A1:T37"/>
  <sheetViews>
    <sheetView tabSelected="1" workbookViewId="0">
      <selection activeCell="C9" sqref="C9"/>
    </sheetView>
  </sheetViews>
  <sheetFormatPr defaultRowHeight="12.75" x14ac:dyDescent="0.2"/>
  <cols>
    <col min="1" max="9" width="9.140625" style="12"/>
    <col min="10" max="10" width="9.85546875" style="12" customWidth="1"/>
    <col min="11" max="13" width="9.140625" style="12"/>
    <col min="14" max="14" width="9.85546875" style="12" customWidth="1"/>
    <col min="15" max="16384" width="9.140625" style="12"/>
  </cols>
  <sheetData>
    <row r="1" spans="1:18" ht="18" x14ac:dyDescent="0.2">
      <c r="A1" s="29" t="s">
        <v>50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</row>
    <row r="2" spans="1:18" x14ac:dyDescent="0.2">
      <c r="H2" s="14" t="s">
        <v>51</v>
      </c>
      <c r="I2" s="13"/>
      <c r="J2" s="14" t="s">
        <v>51</v>
      </c>
      <c r="K2" s="13"/>
      <c r="L2" s="13"/>
    </row>
    <row r="3" spans="1:18" x14ac:dyDescent="0.2">
      <c r="H3" s="13"/>
      <c r="I3" s="13"/>
      <c r="J3" s="13"/>
      <c r="K3" s="13"/>
      <c r="L3" s="13"/>
    </row>
    <row r="4" spans="1:18" x14ac:dyDescent="0.2">
      <c r="B4" s="24" t="s">
        <v>35</v>
      </c>
      <c r="C4" s="23">
        <f>Jaar1</f>
        <v>2005</v>
      </c>
      <c r="D4" s="23">
        <f>Jaar2</f>
        <v>2002</v>
      </c>
    </row>
    <row r="5" spans="1:18" x14ac:dyDescent="0.2">
      <c r="B5" s="24"/>
      <c r="C5" s="17">
        <f ca="1">resultaten!B3</f>
        <v>3074</v>
      </c>
      <c r="D5" s="18">
        <f ca="1">resultaten!C3</f>
        <v>1553</v>
      </c>
    </row>
    <row r="6" spans="1:18" x14ac:dyDescent="0.2">
      <c r="C6" s="25" t="s">
        <v>52</v>
      </c>
      <c r="D6" s="25"/>
    </row>
    <row r="8" spans="1:18" ht="12.75" customHeight="1" x14ac:dyDescent="0.2">
      <c r="B8" s="24" t="s">
        <v>53</v>
      </c>
      <c r="C8" s="23">
        <f>Jaar1</f>
        <v>2005</v>
      </c>
      <c r="D8" s="23">
        <f>Jaar2</f>
        <v>2002</v>
      </c>
    </row>
    <row r="9" spans="1:18" x14ac:dyDescent="0.2">
      <c r="B9" s="24"/>
      <c r="C9" s="17">
        <f ca="1">resultaten!B4</f>
        <v>2088</v>
      </c>
      <c r="D9" s="18">
        <f ca="1">resultaten!C4</f>
        <v>957</v>
      </c>
    </row>
    <row r="10" spans="1:18" x14ac:dyDescent="0.2">
      <c r="C10" s="25" t="s">
        <v>52</v>
      </c>
      <c r="D10" s="25"/>
    </row>
    <row r="12" spans="1:18" ht="12.75" customHeight="1" x14ac:dyDescent="0.2">
      <c r="B12" s="24" t="s">
        <v>54</v>
      </c>
      <c r="C12" s="23">
        <f>Jaar1</f>
        <v>2005</v>
      </c>
      <c r="D12" s="23">
        <f>Jaar2</f>
        <v>2002</v>
      </c>
      <c r="F12" s="24" t="s">
        <v>56</v>
      </c>
      <c r="G12" s="23">
        <f>Jaar1</f>
        <v>2005</v>
      </c>
      <c r="H12" s="23">
        <f>Jaar2</f>
        <v>2002</v>
      </c>
    </row>
    <row r="13" spans="1:18" ht="12.75" customHeight="1" x14ac:dyDescent="0.2">
      <c r="B13" s="24"/>
      <c r="C13" s="17">
        <f ca="1">resultaten!B11</f>
        <v>568</v>
      </c>
      <c r="D13" s="18">
        <f ca="1">resultaten!C11</f>
        <v>523</v>
      </c>
      <c r="F13" s="24"/>
      <c r="G13" s="17">
        <f ca="1">C5-C9-C13-C16-C19-C22</f>
        <v>221</v>
      </c>
      <c r="H13" s="17">
        <f ca="1">D5-D9-D13-D16-D19-D22</f>
        <v>-28</v>
      </c>
      <c r="J13" s="24" t="s">
        <v>58</v>
      </c>
      <c r="K13" s="23">
        <f>Jaar1</f>
        <v>2005</v>
      </c>
      <c r="L13" s="23">
        <f>Jaar2</f>
        <v>2002</v>
      </c>
    </row>
    <row r="14" spans="1:18" x14ac:dyDescent="0.2">
      <c r="C14" s="25" t="s">
        <v>52</v>
      </c>
      <c r="D14" s="25"/>
      <c r="G14" s="25" t="s">
        <v>57</v>
      </c>
      <c r="H14" s="25"/>
      <c r="J14" s="24"/>
      <c r="K14" s="19">
        <f ca="1">G13/G16</f>
        <v>7.1893298633702016E-2</v>
      </c>
      <c r="L14" s="22">
        <f ca="1">H13/H16</f>
        <v>-1.80296200901481E-2</v>
      </c>
    </row>
    <row r="15" spans="1:18" x14ac:dyDescent="0.2">
      <c r="B15" s="24" t="s">
        <v>55</v>
      </c>
      <c r="C15" s="23">
        <f>Jaar1</f>
        <v>2005</v>
      </c>
      <c r="D15" s="23">
        <f>Jaar2</f>
        <v>2002</v>
      </c>
      <c r="F15" s="24" t="s">
        <v>35</v>
      </c>
      <c r="G15" s="23">
        <f>Jaar1</f>
        <v>2005</v>
      </c>
      <c r="H15" s="23">
        <f>Jaar2</f>
        <v>2002</v>
      </c>
    </row>
    <row r="16" spans="1:18" x14ac:dyDescent="0.2">
      <c r="B16" s="24"/>
      <c r="C16" s="17">
        <f ca="1">resultaten!B13</f>
        <v>93</v>
      </c>
      <c r="D16" s="18">
        <f ca="1">resultaten!C13</f>
        <v>87</v>
      </c>
      <c r="F16" s="24"/>
      <c r="G16" s="17">
        <f ca="1">C5</f>
        <v>3074</v>
      </c>
      <c r="H16" s="18">
        <f ca="1">D5</f>
        <v>1553</v>
      </c>
      <c r="N16" s="24" t="s">
        <v>66</v>
      </c>
      <c r="O16" s="23">
        <f>Jaar1</f>
        <v>2005</v>
      </c>
      <c r="P16" s="23">
        <f>Jaar2</f>
        <v>2002</v>
      </c>
    </row>
    <row r="17" spans="2:20" x14ac:dyDescent="0.2">
      <c r="C17" s="25" t="s">
        <v>52</v>
      </c>
      <c r="D17" s="25"/>
      <c r="J17" s="27" t="s">
        <v>65</v>
      </c>
      <c r="K17" s="27"/>
      <c r="N17" s="24"/>
      <c r="O17" s="19">
        <f ca="1">K14*K22</f>
        <v>6.144008896302474E-2</v>
      </c>
      <c r="P17" s="22">
        <f ca="1">L14*L22</f>
        <v>-1.0703363914373088E-2</v>
      </c>
    </row>
    <row r="18" spans="2:20" ht="12.75" customHeight="1" x14ac:dyDescent="0.2">
      <c r="B18" s="24" t="s">
        <v>76</v>
      </c>
      <c r="C18" s="23">
        <f>Jaar1</f>
        <v>2005</v>
      </c>
      <c r="D18" s="23">
        <f>Jaar2</f>
        <v>2002</v>
      </c>
    </row>
    <row r="19" spans="2:20" x14ac:dyDescent="0.2">
      <c r="B19" s="24"/>
      <c r="C19" s="17">
        <f ca="1">resultaten!B15</f>
        <v>94</v>
      </c>
      <c r="D19" s="18">
        <f ca="1">resultaten!C15</f>
        <v>4</v>
      </c>
    </row>
    <row r="20" spans="2:20" x14ac:dyDescent="0.2">
      <c r="C20" s="25" t="s">
        <v>52</v>
      </c>
      <c r="D20" s="25"/>
      <c r="G20" s="15"/>
      <c r="H20" s="15"/>
    </row>
    <row r="21" spans="2:20" ht="12.75" customHeight="1" x14ac:dyDescent="0.2">
      <c r="B21" s="24" t="s">
        <v>75</v>
      </c>
      <c r="C21" s="23">
        <f>Jaar1</f>
        <v>2005</v>
      </c>
      <c r="D21" s="23">
        <f>Jaar2</f>
        <v>2002</v>
      </c>
      <c r="G21" s="26" t="s">
        <v>57</v>
      </c>
      <c r="H21" s="26"/>
      <c r="J21" s="24" t="s">
        <v>71</v>
      </c>
      <c r="K21" s="23">
        <f>Jaar1</f>
        <v>2005</v>
      </c>
      <c r="L21" s="23">
        <f>Jaar2</f>
        <v>2002</v>
      </c>
    </row>
    <row r="22" spans="2:20" x14ac:dyDescent="0.2">
      <c r="B22" s="24"/>
      <c r="C22" s="17">
        <f ca="1">resultaten!B17</f>
        <v>10</v>
      </c>
      <c r="D22" s="18">
        <f ca="1">resultaten!C17</f>
        <v>10</v>
      </c>
      <c r="J22" s="24"/>
      <c r="K22" s="20">
        <f ca="1">G16/G27</f>
        <v>0.85460105643591877</v>
      </c>
      <c r="L22" s="21">
        <f ca="1">H16/H27</f>
        <v>0.59365443425076447</v>
      </c>
    </row>
    <row r="25" spans="2:20" ht="12.75" customHeight="1" x14ac:dyDescent="0.2">
      <c r="B25" s="24" t="s">
        <v>59</v>
      </c>
      <c r="C25" s="23">
        <f>Jaar1</f>
        <v>2005</v>
      </c>
      <c r="D25" s="23">
        <f>Jaar2</f>
        <v>2002</v>
      </c>
      <c r="N25" s="27" t="s">
        <v>65</v>
      </c>
      <c r="O25" s="27"/>
      <c r="R25" s="24" t="s">
        <v>70</v>
      </c>
      <c r="S25" s="23">
        <f>Jaar1</f>
        <v>2005</v>
      </c>
      <c r="T25" s="23">
        <f>Jaar2</f>
        <v>2002</v>
      </c>
    </row>
    <row r="26" spans="2:20" ht="12.75" customHeight="1" x14ac:dyDescent="0.2">
      <c r="B26" s="24"/>
      <c r="C26" s="17">
        <f ca="1">balans!B18</f>
        <v>1223</v>
      </c>
      <c r="D26" s="18">
        <f ca="1">balans!C18</f>
        <v>566</v>
      </c>
      <c r="F26" s="24" t="s">
        <v>64</v>
      </c>
      <c r="G26" s="23">
        <f>Jaar1</f>
        <v>2005</v>
      </c>
      <c r="H26" s="23">
        <f>Jaar2</f>
        <v>2002</v>
      </c>
      <c r="R26" s="24"/>
      <c r="S26" s="19">
        <f ca="1">O17*O35</f>
        <v>0.12599771949828961</v>
      </c>
      <c r="T26" s="22">
        <f ca="1">P17*P35</f>
        <v>-2.0710059171597631E-2</v>
      </c>
    </row>
    <row r="27" spans="2:20" ht="12.75" customHeight="1" x14ac:dyDescent="0.2">
      <c r="C27" s="28" t="s">
        <v>60</v>
      </c>
      <c r="D27" s="28"/>
      <c r="F27" s="24"/>
      <c r="G27" s="17">
        <f ca="1">C26+C29</f>
        <v>3597</v>
      </c>
      <c r="H27" s="18">
        <f ca="1">D26+D29</f>
        <v>2616</v>
      </c>
    </row>
    <row r="28" spans="2:20" ht="12.75" customHeight="1" x14ac:dyDescent="0.2">
      <c r="B28" s="24" t="s">
        <v>61</v>
      </c>
      <c r="C28" s="23">
        <f>Jaar1</f>
        <v>2005</v>
      </c>
      <c r="D28" s="23">
        <f>Jaar2</f>
        <v>2002</v>
      </c>
    </row>
    <row r="29" spans="2:20" x14ac:dyDescent="0.2">
      <c r="B29" s="24"/>
      <c r="C29" s="17">
        <f ca="1">balans!B11</f>
        <v>2374</v>
      </c>
      <c r="D29" s="18">
        <f ca="1">balans!C11</f>
        <v>2050</v>
      </c>
    </row>
    <row r="31" spans="2:20" ht="12.75" customHeight="1" x14ac:dyDescent="0.2">
      <c r="B31" s="24" t="s">
        <v>62</v>
      </c>
      <c r="C31" s="23">
        <f>Jaar1</f>
        <v>2005</v>
      </c>
      <c r="D31" s="23">
        <f>Jaar2</f>
        <v>2002</v>
      </c>
    </row>
    <row r="32" spans="2:20" ht="12.75" customHeight="1" x14ac:dyDescent="0.2">
      <c r="B32" s="24"/>
      <c r="C32" s="17">
        <f ca="1">balans!B35</f>
        <v>620</v>
      </c>
      <c r="D32" s="18">
        <f ca="1">balans!C35</f>
        <v>209</v>
      </c>
      <c r="F32" s="24" t="s">
        <v>67</v>
      </c>
      <c r="G32" s="23">
        <f>Jaar1</f>
        <v>2005</v>
      </c>
      <c r="H32" s="23">
        <f>Jaar2</f>
        <v>2002</v>
      </c>
    </row>
    <row r="33" spans="2:16" ht="12.75" customHeight="1" x14ac:dyDescent="0.2">
      <c r="C33" s="28" t="s">
        <v>60</v>
      </c>
      <c r="D33" s="28"/>
      <c r="F33" s="24"/>
      <c r="G33" s="17">
        <f ca="1">C32+C35</f>
        <v>1643</v>
      </c>
      <c r="H33" s="18">
        <f ca="1">D32+D35</f>
        <v>1064</v>
      </c>
      <c r="J33" s="24" t="s">
        <v>69</v>
      </c>
      <c r="K33" s="23">
        <f>Jaar1</f>
        <v>2005</v>
      </c>
      <c r="L33" s="23">
        <f>Jaar2</f>
        <v>2002</v>
      </c>
    </row>
    <row r="34" spans="2:16" ht="12.75" customHeight="1" x14ac:dyDescent="0.2">
      <c r="B34" s="24" t="s">
        <v>63</v>
      </c>
      <c r="C34" s="23">
        <f>Jaar1</f>
        <v>2005</v>
      </c>
      <c r="D34" s="23">
        <f>Jaar2</f>
        <v>2002</v>
      </c>
      <c r="G34" s="25" t="s">
        <v>60</v>
      </c>
      <c r="H34" s="25"/>
      <c r="J34" s="24"/>
      <c r="K34" s="17">
        <f ca="1">G33+G36</f>
        <v>3597</v>
      </c>
      <c r="L34" s="18">
        <f ca="1">H33+H36</f>
        <v>2616</v>
      </c>
      <c r="N34" s="24" t="s">
        <v>74</v>
      </c>
      <c r="O34" s="23">
        <f>Jaar1</f>
        <v>2005</v>
      </c>
      <c r="P34" s="23">
        <f>Jaar2</f>
        <v>2002</v>
      </c>
    </row>
    <row r="35" spans="2:16" ht="12.75" customHeight="1" x14ac:dyDescent="0.2">
      <c r="B35" s="24"/>
      <c r="C35" s="17">
        <f ca="1">balans!B30</f>
        <v>1023</v>
      </c>
      <c r="D35" s="18">
        <f ca="1">balans!C30</f>
        <v>855</v>
      </c>
      <c r="F35" s="24" t="s">
        <v>68</v>
      </c>
      <c r="G35" s="23">
        <f>Jaar1</f>
        <v>2005</v>
      </c>
      <c r="H35" s="23">
        <f>Jaar2</f>
        <v>2002</v>
      </c>
      <c r="J35" s="26" t="s">
        <v>57</v>
      </c>
      <c r="K35" s="26"/>
      <c r="N35" s="24"/>
      <c r="O35" s="20">
        <f ca="1">K34/K37</f>
        <v>2.0507411630558723</v>
      </c>
      <c r="P35" s="21">
        <f ca="1">L34/L37</f>
        <v>1.9349112426035502</v>
      </c>
    </row>
    <row r="36" spans="2:16" ht="12.75" customHeight="1" x14ac:dyDescent="0.2">
      <c r="F36" s="24"/>
      <c r="G36" s="17">
        <f ca="1">balans!B27</f>
        <v>1954</v>
      </c>
      <c r="H36" s="18">
        <f ca="1">balans!C27</f>
        <v>1552</v>
      </c>
      <c r="J36" s="24" t="s">
        <v>68</v>
      </c>
      <c r="K36" s="23">
        <f>Jaar1</f>
        <v>2005</v>
      </c>
      <c r="L36" s="23">
        <f>Jaar2</f>
        <v>2002</v>
      </c>
    </row>
    <row r="37" spans="2:16" x14ac:dyDescent="0.2">
      <c r="J37" s="24"/>
      <c r="K37" s="17">
        <f ca="1">balans!B27-balans!B24</f>
        <v>1754</v>
      </c>
      <c r="L37" s="18">
        <f ca="1">balans!C27-balans!C24</f>
        <v>1352</v>
      </c>
    </row>
  </sheetData>
  <mergeCells count="36">
    <mergeCell ref="A1:R1"/>
    <mergeCell ref="B4:B5"/>
    <mergeCell ref="C6:D6"/>
    <mergeCell ref="B8:B9"/>
    <mergeCell ref="B18:B19"/>
    <mergeCell ref="C20:D20"/>
    <mergeCell ref="J17:K17"/>
    <mergeCell ref="B21:B22"/>
    <mergeCell ref="C10:D10"/>
    <mergeCell ref="B12:B13"/>
    <mergeCell ref="C14:D14"/>
    <mergeCell ref="B15:B16"/>
    <mergeCell ref="F35:F36"/>
    <mergeCell ref="F12:F13"/>
    <mergeCell ref="G14:H14"/>
    <mergeCell ref="F15:F16"/>
    <mergeCell ref="J13:J14"/>
    <mergeCell ref="C17:D17"/>
    <mergeCell ref="N16:N17"/>
    <mergeCell ref="C33:D33"/>
    <mergeCell ref="B34:B35"/>
    <mergeCell ref="F26:F27"/>
    <mergeCell ref="F32:F33"/>
    <mergeCell ref="B25:B26"/>
    <mergeCell ref="C27:D27"/>
    <mergeCell ref="B28:B29"/>
    <mergeCell ref="B31:B32"/>
    <mergeCell ref="J35:K35"/>
    <mergeCell ref="R25:R26"/>
    <mergeCell ref="G34:H34"/>
    <mergeCell ref="J33:J34"/>
    <mergeCell ref="J36:J37"/>
    <mergeCell ref="N34:N35"/>
    <mergeCell ref="G21:H21"/>
    <mergeCell ref="J21:J22"/>
    <mergeCell ref="N25:O25"/>
  </mergeCells>
  <phoneticPr fontId="0" type="noConversion"/>
  <pageMargins left="0.75" right="0.75" top="1" bottom="1" header="0.5" footer="0.5"/>
  <pageSetup paperSize="9" scale="71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85" r:id="rId4" name="Drop Down 61">
              <controlPr defaultSize="0" autoLine="0" autoPict="0">
                <anchor moveWithCells="1">
                  <from>
                    <xdr:col>8</xdr:col>
                    <xdr:colOff>28575</xdr:colOff>
                    <xdr:row>0</xdr:row>
                    <xdr:rowOff>209550</xdr:rowOff>
                  </from>
                  <to>
                    <xdr:col>9</xdr:col>
                    <xdr:colOff>104775</xdr:colOff>
                    <xdr:row>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5" name="Drop Down 62">
              <controlPr defaultSize="0" autoLine="0" autoPict="0">
                <anchor moveWithCells="1">
                  <from>
                    <xdr:col>10</xdr:col>
                    <xdr:colOff>28575</xdr:colOff>
                    <xdr:row>0</xdr:row>
                    <xdr:rowOff>219075</xdr:rowOff>
                  </from>
                  <to>
                    <xdr:col>11</xdr:col>
                    <xdr:colOff>104775</xdr:colOff>
                    <xdr:row>2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"/>
  <dimension ref="A1:H6"/>
  <sheetViews>
    <sheetView workbookViewId="0">
      <selection activeCell="G1" sqref="G1:H2"/>
    </sheetView>
  </sheetViews>
  <sheetFormatPr defaultRowHeight="12.75" x14ac:dyDescent="0.2"/>
  <cols>
    <col min="1" max="1" width="9.140625" style="4"/>
  </cols>
  <sheetData>
    <row r="1" spans="1:8" x14ac:dyDescent="0.2">
      <c r="A1" s="16">
        <v>2005</v>
      </c>
      <c r="B1">
        <v>1</v>
      </c>
      <c r="C1" s="16">
        <v>2005</v>
      </c>
      <c r="D1">
        <v>4</v>
      </c>
      <c r="G1" t="s">
        <v>77</v>
      </c>
      <c r="H1" s="13">
        <f>INDEX(LijstJaren1,TellerJaren1)</f>
        <v>2005</v>
      </c>
    </row>
    <row r="2" spans="1:8" x14ac:dyDescent="0.2">
      <c r="A2" s="16">
        <v>2004</v>
      </c>
      <c r="C2" s="16">
        <v>2004</v>
      </c>
      <c r="G2" t="s">
        <v>78</v>
      </c>
      <c r="H2" s="13">
        <f>INDEX(LijstJaren2,TellerJaren2)</f>
        <v>2002</v>
      </c>
    </row>
    <row r="3" spans="1:8" x14ac:dyDescent="0.2">
      <c r="A3" s="16">
        <v>2003</v>
      </c>
      <c r="C3" s="16">
        <v>2003</v>
      </c>
    </row>
    <row r="4" spans="1:8" x14ac:dyDescent="0.2">
      <c r="A4" s="16">
        <v>2002</v>
      </c>
      <c r="C4" s="16">
        <v>2002</v>
      </c>
    </row>
    <row r="5" spans="1:8" x14ac:dyDescent="0.2">
      <c r="A5" s="16">
        <v>2001</v>
      </c>
      <c r="C5" s="16">
        <v>2001</v>
      </c>
    </row>
    <row r="6" spans="1:8" x14ac:dyDescent="0.2">
      <c r="A6" s="16">
        <v>2000</v>
      </c>
      <c r="C6" s="16">
        <v>2000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4</vt:i4>
      </vt:variant>
      <vt:variant>
        <vt:lpstr>Benoemde bereiken</vt:lpstr>
      </vt:variant>
      <vt:variant>
        <vt:i4>7</vt:i4>
      </vt:variant>
    </vt:vector>
  </HeadingPairs>
  <TitlesOfParts>
    <vt:vector size="11" baseType="lpstr">
      <vt:lpstr>balans</vt:lpstr>
      <vt:lpstr>resultaten</vt:lpstr>
      <vt:lpstr>kengetallen</vt:lpstr>
      <vt:lpstr>lijst</vt:lpstr>
      <vt:lpstr>kengetallen!Afdrukbereik</vt:lpstr>
      <vt:lpstr>Jaar1</vt:lpstr>
      <vt:lpstr>Jaar2</vt:lpstr>
      <vt:lpstr>LijstJaren1</vt:lpstr>
      <vt:lpstr>LijstJaren2</vt:lpstr>
      <vt:lpstr>TellerJaren1</vt:lpstr>
      <vt:lpstr>TellerJaren2</vt:lpstr>
    </vt:vector>
  </TitlesOfParts>
  <Manager>Microsoft</Manager>
  <Company>(c) 2006 Pulse Publications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Kengetallenboom</dc:subject>
  <dc:creator>FTR</dc:creator>
  <cp:lastModifiedBy>FTR</cp:lastModifiedBy>
  <cp:lastPrinted>2007-04-18T13:03:26Z</cp:lastPrinted>
  <dcterms:created xsi:type="dcterms:W3CDTF">2006-04-24T18:50:06Z</dcterms:created>
  <dcterms:modified xsi:type="dcterms:W3CDTF">2012-09-26T11:16:18Z</dcterms:modified>
</cp:coreProperties>
</file>